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houd.alnuaimi\Desktop\December 2022\"/>
    </mc:Choice>
  </mc:AlternateContent>
  <bookViews>
    <workbookView xWindow="0" yWindow="0" windowWidth="28800" windowHeight="11700"/>
  </bookViews>
  <sheets>
    <sheet name="UAE Banking Indicato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1" l="1"/>
  <c r="P39" i="1"/>
  <c r="N33" i="1"/>
  <c r="N32" i="1"/>
  <c r="N23" i="1"/>
  <c r="N16" i="1"/>
  <c r="N13" i="1"/>
  <c r="N12" i="1" s="1"/>
  <c r="N28" i="1" s="1"/>
  <c r="N31" i="1" s="1"/>
  <c r="N7" i="1"/>
  <c r="M33" i="1"/>
  <c r="L33" i="1"/>
  <c r="K33" i="1"/>
  <c r="J33" i="1"/>
  <c r="I33" i="1"/>
  <c r="H33" i="1"/>
  <c r="H32" i="1" s="1"/>
  <c r="G33" i="1"/>
  <c r="G32" i="1" s="1"/>
  <c r="F33" i="1"/>
  <c r="F32" i="1" s="1"/>
  <c r="E33" i="1"/>
  <c r="D33" i="1"/>
  <c r="C33" i="1"/>
  <c r="M32" i="1"/>
  <c r="L32" i="1"/>
  <c r="K32" i="1"/>
  <c r="J32" i="1"/>
  <c r="I32" i="1"/>
  <c r="E32" i="1"/>
  <c r="D32" i="1"/>
  <c r="C32" i="1"/>
  <c r="F26" i="1"/>
  <c r="F23" i="1" s="1"/>
  <c r="F24" i="1"/>
  <c r="M23" i="1"/>
  <c r="L23" i="1"/>
  <c r="K23" i="1"/>
  <c r="J23" i="1"/>
  <c r="I23" i="1"/>
  <c r="H23" i="1"/>
  <c r="G23" i="1"/>
  <c r="E23" i="1"/>
  <c r="D23" i="1"/>
  <c r="C23" i="1"/>
  <c r="M16" i="1"/>
  <c r="L16" i="1"/>
  <c r="K16" i="1"/>
  <c r="J16" i="1"/>
  <c r="I16" i="1"/>
  <c r="I13" i="1" s="1"/>
  <c r="I12" i="1" s="1"/>
  <c r="H16" i="1"/>
  <c r="H13" i="1" s="1"/>
  <c r="H12" i="1" s="1"/>
  <c r="G16" i="1"/>
  <c r="G13" i="1" s="1"/>
  <c r="G12" i="1" s="1"/>
  <c r="G28" i="1" s="1"/>
  <c r="G31" i="1" s="1"/>
  <c r="F16" i="1"/>
  <c r="E16" i="1"/>
  <c r="D16" i="1"/>
  <c r="C16" i="1"/>
  <c r="M13" i="1"/>
  <c r="L13" i="1"/>
  <c r="L12" i="1" s="1"/>
  <c r="K13" i="1"/>
  <c r="K12" i="1" s="1"/>
  <c r="J13" i="1"/>
  <c r="J12" i="1" s="1"/>
  <c r="J28" i="1" s="1"/>
  <c r="J31" i="1" s="1"/>
  <c r="F13" i="1"/>
  <c r="E13" i="1"/>
  <c r="D13" i="1"/>
  <c r="D12" i="1" s="1"/>
  <c r="C13" i="1"/>
  <c r="C12" i="1" s="1"/>
  <c r="M12" i="1"/>
  <c r="M28" i="1" s="1"/>
  <c r="M31" i="1" s="1"/>
  <c r="F12" i="1"/>
  <c r="E12" i="1"/>
  <c r="E28" i="1" s="1"/>
  <c r="E31" i="1" s="1"/>
  <c r="M7" i="1"/>
  <c r="L7" i="1"/>
  <c r="L28" i="1" s="1"/>
  <c r="L31" i="1" s="1"/>
  <c r="K7" i="1"/>
  <c r="K28" i="1" s="1"/>
  <c r="K31" i="1" s="1"/>
  <c r="J7" i="1"/>
  <c r="I7" i="1"/>
  <c r="I28" i="1" s="1"/>
  <c r="I31" i="1" s="1"/>
  <c r="H7" i="1"/>
  <c r="G7" i="1"/>
  <c r="F7" i="1"/>
  <c r="F28" i="1" s="1"/>
  <c r="F31" i="1" s="1"/>
  <c r="E7" i="1"/>
  <c r="D7" i="1"/>
  <c r="C7" i="1"/>
  <c r="B33" i="1"/>
  <c r="B32" i="1"/>
  <c r="B23" i="1"/>
  <c r="B16" i="1"/>
  <c r="B13" i="1" s="1"/>
  <c r="B12" i="1" s="1"/>
  <c r="B7" i="1"/>
  <c r="P6" i="1"/>
  <c r="O6" i="1"/>
  <c r="C28" i="1" l="1"/>
  <c r="C31" i="1" s="1"/>
  <c r="D28" i="1"/>
  <c r="D31" i="1" s="1"/>
  <c r="H28" i="1"/>
  <c r="H31" i="1" s="1"/>
  <c r="B28" i="1"/>
  <c r="B31" i="1" s="1"/>
  <c r="O45" i="1" l="1"/>
  <c r="P45" i="1"/>
  <c r="P44" i="1" l="1"/>
  <c r="O44" i="1"/>
  <c r="P43" i="1"/>
  <c r="O43" i="1"/>
  <c r="P42" i="1"/>
  <c r="O42" i="1"/>
  <c r="P41" i="1"/>
  <c r="O41" i="1"/>
  <c r="P38" i="1"/>
  <c r="O38" i="1"/>
  <c r="P37" i="1"/>
  <c r="O37" i="1"/>
  <c r="P36" i="1"/>
  <c r="O36" i="1"/>
  <c r="P35" i="1"/>
  <c r="O35" i="1"/>
  <c r="P34" i="1"/>
  <c r="O34" i="1"/>
  <c r="P30" i="1"/>
  <c r="O30" i="1"/>
  <c r="P29" i="1"/>
  <c r="O29" i="1"/>
  <c r="P27" i="1"/>
  <c r="O27" i="1"/>
  <c r="P26" i="1"/>
  <c r="P25" i="1"/>
  <c r="O25" i="1"/>
  <c r="P24" i="1"/>
  <c r="O24" i="1"/>
  <c r="P22" i="1"/>
  <c r="O22" i="1"/>
  <c r="P21" i="1"/>
  <c r="O21" i="1"/>
  <c r="P20" i="1"/>
  <c r="O20" i="1"/>
  <c r="P19" i="1"/>
  <c r="O19" i="1"/>
  <c r="P17" i="1"/>
  <c r="O17" i="1"/>
  <c r="P15" i="1"/>
  <c r="O15" i="1"/>
  <c r="P14" i="1"/>
  <c r="O14" i="1"/>
  <c r="P13" i="1"/>
  <c r="P11" i="1"/>
  <c r="O11" i="1"/>
  <c r="P10" i="1"/>
  <c r="O10" i="1"/>
  <c r="P9" i="1"/>
  <c r="O9" i="1"/>
  <c r="P8" i="1"/>
  <c r="O8" i="1"/>
  <c r="P23" i="1"/>
  <c r="O12" i="1"/>
  <c r="O7" i="1"/>
  <c r="O26" i="1"/>
  <c r="P7" i="1" l="1"/>
  <c r="P16" i="1"/>
  <c r="O32" i="1"/>
  <c r="P32" i="1"/>
  <c r="O33" i="1"/>
  <c r="P33" i="1"/>
  <c r="P12" i="1"/>
  <c r="O23" i="1"/>
  <c r="O13" i="1"/>
  <c r="O16" i="1"/>
  <c r="P28" i="1" l="1"/>
  <c r="O28" i="1"/>
  <c r="P31" i="1" l="1"/>
  <c r="O31" i="1"/>
</calcChain>
</file>

<file path=xl/sharedStrings.xml><?xml version="1.0" encoding="utf-8"?>
<sst xmlns="http://schemas.openxmlformats.org/spreadsheetml/2006/main" count="91" uniqueCount="80">
  <si>
    <t xml:space="preserve">المؤشرات المصرفية بدولة الامارات العربية المتحدة </t>
  </si>
  <si>
    <t>(بنهاية الشهر، الأرقام بالمليار درهم إلا إذا تمت الإشارة إلى ما هو خلاف ذلك)</t>
  </si>
  <si>
    <t xml:space="preserve">فبراير </t>
  </si>
  <si>
    <t xml:space="preserve">مارس  </t>
  </si>
  <si>
    <t xml:space="preserve">يونيو   </t>
  </si>
  <si>
    <t>التغير الشهري
%</t>
  </si>
  <si>
    <t>التغير السنوي
%</t>
  </si>
  <si>
    <t xml:space="preserve">اجمالي أصول البنوك (الكلية) </t>
  </si>
  <si>
    <t>1. اجمالي احتياطيات البنوك بالمصرف المركزي</t>
  </si>
  <si>
    <t xml:space="preserve">حساب الاحتياطي </t>
  </si>
  <si>
    <t>منها: شهادات الايداع الاسلامية</t>
  </si>
  <si>
    <t xml:space="preserve">2. اجمالي الائتمان </t>
  </si>
  <si>
    <t xml:space="preserve">الائتمان المحلي </t>
  </si>
  <si>
    <t>الحكومة</t>
  </si>
  <si>
    <t xml:space="preserve">القطاع العام ( الجهات ذات الصلة بالحكومة ) </t>
  </si>
  <si>
    <t xml:space="preserve">القطاع الخاص </t>
  </si>
  <si>
    <t xml:space="preserve">     منها: إجمالي قروض الشركات الصغيرة والمتوسطة </t>
  </si>
  <si>
    <t>-</t>
  </si>
  <si>
    <t xml:space="preserve">الأفراد </t>
  </si>
  <si>
    <t>المؤسسات المالية غير المصرفية</t>
  </si>
  <si>
    <t>منها: القروض والسلف لغير المقيمين بالدرهم</t>
  </si>
  <si>
    <t>الأوراق المالية التي تمثل ديون على الغير (سندات الدين)</t>
  </si>
  <si>
    <t xml:space="preserve">الأسهم </t>
  </si>
  <si>
    <t>سندات محفوظة حتى تاريخ الاستحقاق</t>
  </si>
  <si>
    <t xml:space="preserve">استثمارات أخرى </t>
  </si>
  <si>
    <t>4. أصول أخرى</t>
  </si>
  <si>
    <t>المستحق من المكتب الرئيسي/ الفروع / المؤسسات التابعة</t>
  </si>
  <si>
    <t>مستحق من بنوك أخرى</t>
  </si>
  <si>
    <r>
      <t xml:space="preserve">عناصر أخرى </t>
    </r>
    <r>
      <rPr>
        <vertAlign val="superscript"/>
        <sz val="11"/>
        <rFont val="Calibri"/>
        <family val="2"/>
        <scheme val="minor"/>
      </rPr>
      <t>4</t>
    </r>
  </si>
  <si>
    <t>ودائع مصرفية</t>
  </si>
  <si>
    <t xml:space="preserve"> ودائع المقيمين</t>
  </si>
  <si>
    <t>القطاع الخاص</t>
  </si>
  <si>
    <t xml:space="preserve">المؤسسات المالية غير المصرفية </t>
  </si>
  <si>
    <t xml:space="preserve"> ودائع غير المقيمين</t>
  </si>
  <si>
    <r>
      <t xml:space="preserve">معدل التكلفة على الودائع المصرفية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</si>
  <si>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معدل العائد من الإقراض المصرفي </t>
    </r>
    <r>
      <rPr>
        <vertAlign val="superscript"/>
        <sz val="11"/>
        <color theme="1"/>
        <rFont val="Calibri"/>
        <family val="2"/>
        <scheme val="minor"/>
      </rPr>
      <t>6</t>
    </r>
  </si>
  <si>
    <r>
      <t xml:space="preserve">رأس المال والاحتياطيات </t>
    </r>
    <r>
      <rPr>
        <b/>
        <vertAlign val="superscript"/>
        <sz val="11"/>
        <rFont val="Calibri"/>
        <family val="2"/>
        <scheme val="minor"/>
      </rPr>
      <t>7</t>
    </r>
  </si>
  <si>
    <t>مخصصات خاصة وفوائد معلقة</t>
  </si>
  <si>
    <t>مخصصات عامة</t>
  </si>
  <si>
    <r>
      <t xml:space="preserve">نسبة القروض إلى الموارد المستقرة </t>
    </r>
    <r>
      <rPr>
        <b/>
        <vertAlign val="superscript"/>
        <sz val="11"/>
        <rFont val="Calibri"/>
        <family val="2"/>
        <scheme val="minor"/>
      </rPr>
      <t>8</t>
    </r>
  </si>
  <si>
    <r>
      <t xml:space="preserve">نسبة الأصول السائلة المؤهلة </t>
    </r>
    <r>
      <rPr>
        <b/>
        <vertAlign val="superscript"/>
        <sz val="11"/>
        <rFont val="Calibri"/>
        <family val="2"/>
        <scheme val="minor"/>
      </rPr>
      <t>9</t>
    </r>
  </si>
  <si>
    <r>
      <t xml:space="preserve">نسبة كفاية رأس المال - (الشق1 + الشق2) </t>
    </r>
    <r>
      <rPr>
        <b/>
        <vertAlign val="super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</t>
    </r>
  </si>
  <si>
    <t>منها:       الشق1</t>
  </si>
  <si>
    <r>
      <t xml:space="preserve">    نسبة (CET1) الشق 1 المشترك </t>
    </r>
    <r>
      <rPr>
        <b/>
        <vertAlign val="superscript"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       </t>
    </r>
  </si>
  <si>
    <t>البنوك العاملة في دولة الإمارات العربية المتحدة</t>
  </si>
  <si>
    <t>البنوك الأجنبية (تتضمن بنوك الأعمال)</t>
  </si>
  <si>
    <r>
      <t xml:space="preserve">منها بنوك دول مجلس التعاون </t>
    </r>
    <r>
      <rPr>
        <b/>
        <vertAlign val="superscript"/>
        <sz val="11"/>
        <rFont val="Calibri"/>
        <family val="2"/>
        <scheme val="minor"/>
      </rPr>
      <t>11</t>
    </r>
  </si>
  <si>
    <t>حصة البنوك الأجنبية في إجمالي الأصول</t>
  </si>
  <si>
    <t>البنوك التقليدية  (تتضمن بنوك الأعمال)</t>
  </si>
  <si>
    <t>البنوك الإسلامية</t>
  </si>
  <si>
    <t>حصة البنوك الإسلامية في إجمالي الأصول</t>
  </si>
  <si>
    <t xml:space="preserve">*  بيانات أولية قابلة للتعديل </t>
  </si>
  <si>
    <r>
      <rPr>
        <vertAlign val="super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تتضمن النقد والأصول الثابتة والوضع بين الفروع والقيمة العادلة الإيجابية للمشتقات وحسابات المدينة الأخرى</t>
    </r>
  </si>
  <si>
    <r>
      <t>5</t>
    </r>
    <r>
      <rPr>
        <sz val="11"/>
        <rFont val="Calibri"/>
        <family val="2"/>
        <scheme val="minor"/>
      </rPr>
      <t>المتوسط المرجح بالاوزان النسبية للتكلفة على الودائع تحت الطلب والادخارية ولأجل ولآجال مختلفة</t>
    </r>
  </si>
  <si>
    <r>
      <t>6</t>
    </r>
    <r>
      <rPr>
        <sz val="11"/>
        <rFont val="Calibri"/>
        <family val="2"/>
        <scheme val="minor"/>
      </rPr>
      <t>المتوسط المرجح بالاوزان النسبية للعائد على كافة القروض القائمة</t>
    </r>
  </si>
  <si>
    <r>
      <t>7</t>
    </r>
    <r>
      <rPr>
        <sz val="11"/>
        <rFont val="Calibri"/>
        <family val="2"/>
        <scheme val="minor"/>
      </rPr>
      <t xml:space="preserve">لا تشمل القروض/الودائع الثانوية لكنها تتضمن ارباح السنة الحالية </t>
    </r>
  </si>
  <si>
    <r>
      <rPr>
        <vertAlign val="superscript"/>
        <sz val="11"/>
        <rFont val="Calibri"/>
        <family val="2"/>
        <scheme val="minor"/>
      </rPr>
      <t xml:space="preserve">8 </t>
    </r>
    <r>
      <rPr>
        <sz val="11"/>
        <rFont val="Calibri"/>
        <family val="2"/>
        <scheme val="minor"/>
      </rPr>
      <t xml:space="preserve">نسبة القروض إلى الموارد المستقرة = نسبة إجمالي السلف (صافي الإقراض + صافي الضمانات المالية وخطابات الاعتماد المعززة + إيداعات ما بين المصارف لفترة أكثر من 3 شهور)، إلى حاصل جمع (صافي الأموال الرأسمالية الحرة + إجمالي المصادر المستقرة الأخرى). </t>
    </r>
  </si>
  <si>
    <r>
      <rPr>
        <vertAlign val="superscript"/>
        <sz val="11"/>
        <rFont val="Calibri"/>
        <family val="2"/>
        <scheme val="minor"/>
      </rPr>
      <t xml:space="preserve">9 </t>
    </r>
    <r>
      <rPr>
        <sz val="11"/>
        <rFont val="Calibri"/>
        <family val="2"/>
        <scheme val="minor"/>
      </rPr>
      <t>نسبة الأصول السائلة المؤهلة = (تتضمن النقد في الصندوق والأصول السائلة لدى المصرف المركزي والسندات / الصكوك المؤهلة كما هو منصوص عليه في المادة 33/2015 ومبادئ بازل ولا تتضمن الإقراض بين البنوك)  إلى إجمالي الخصوم **</t>
    </r>
  </si>
  <si>
    <t>** إجمالي الخصوم = إجمالي الأصول في الميزانية العمومية – (رأس المال والاحتياطيات + جميع المخصصات + إعادة التمويل)</t>
  </si>
  <si>
    <r>
      <rPr>
        <vertAlign val="super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 xml:space="preserve"> يتم احتساب نسبة كفاية رأس المال (نسبة الشق 1 + الشق 2) ونسبة الشق 1 ونسبة الشق 1 المشترك CET1 للفترة التي تبدأ من ديسمبر 2017 وفقا لمبادئ بازل 3 التوجيهية الصادرة في تعميم المصرف المركزي رقم 52/2017.</t>
    </r>
  </si>
  <si>
    <r>
      <rPr>
        <vertAlign val="super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 xml:space="preserve"> تمثيل بفرع واحد لكل من المملكة العربية السعودية وعمان وقطر وفرعين لكل من الكويت والبحرين</t>
    </r>
  </si>
  <si>
    <t xml:space="preserve">أغسطس  </t>
  </si>
  <si>
    <t xml:space="preserve">ديسمبر  </t>
  </si>
  <si>
    <t xml:space="preserve">الحسابات االجارية للبنوك وايداعات لليلة واحدة </t>
  </si>
  <si>
    <r>
      <t xml:space="preserve">القطاع التجاري والصناعي </t>
    </r>
    <r>
      <rPr>
        <b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</si>
  <si>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rFont val="Calibri"/>
        <family val="2"/>
        <scheme val="minor"/>
      </rPr>
      <t xml:space="preserve">1 </t>
    </r>
    <r>
      <rPr>
        <sz val="11"/>
        <rFont val="Calibri"/>
        <family val="2"/>
        <scheme val="minor"/>
      </rPr>
      <t xml:space="preserve">تشمل الإقراض للمقيمين من الأوراق التجارية المخفضة وشركات التأمين والشركات الصغيرة والمتوسطة </t>
    </r>
  </si>
  <si>
    <r>
      <t xml:space="preserve">الائتمان لغير المقيمين </t>
    </r>
    <r>
      <rPr>
        <b/>
        <vertAlign val="superscript"/>
        <sz val="11"/>
        <rFont val="Calibri"/>
        <family val="2"/>
        <scheme val="minor"/>
      </rPr>
      <t>2</t>
    </r>
  </si>
  <si>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تشمل اقراض (غير المقيمين): إقراض للمؤسسات المالية غير المصرفية والأوراق التجارية المخفضة والقروض والسلف {(القطاع الحكومي والعام، القطاع الخاص ( الشركات والأفراد )} بالعملات المحلية والأجنبية</t>
    </r>
  </si>
  <si>
    <t>3 لا يشمل إيداع البنك لدى البنك المركزي في شكل شهادات الإيداع والكمبيالات النقدية.</t>
  </si>
  <si>
    <t xml:space="preserve">يناير   </t>
  </si>
  <si>
    <t>ابريل</t>
  </si>
  <si>
    <t xml:space="preserve">مايو   </t>
  </si>
  <si>
    <t>البنوك الوطنية (بما في ذلك البنوك المتخصصة)</t>
  </si>
  <si>
    <t xml:space="preserve">يوليو   </t>
  </si>
  <si>
    <r>
      <t xml:space="preserve">3. اجمالي الاستثمارات من قبل البنوك  </t>
    </r>
    <r>
      <rPr>
        <b/>
        <vertAlign val="superscript"/>
        <sz val="11"/>
        <rFont val="Calibri"/>
        <family val="2"/>
        <scheme val="minor"/>
      </rPr>
      <t>3</t>
    </r>
  </si>
  <si>
    <t xml:space="preserve">سبتمبر   </t>
  </si>
  <si>
    <t xml:space="preserve">أكتوبر   </t>
  </si>
  <si>
    <t>ديسمبر   *</t>
  </si>
  <si>
    <t xml:space="preserve">نوفمبر   </t>
  </si>
  <si>
    <t xml:space="preserve">الأذونات النقدية وشهادات الإيداع الإسلامية التي تحتفظ بها البنوك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</si>
</sst>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0.0%"/>
    <numFmt numFmtId="166" formatCode="0.0"/>
    <numFmt numFmtId="167" formatCode="#,##0.0"/>
    <numFmt numFmtId="168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Times New Roman"/>
      <family val="1"/>
    </font>
    <font>
      <sz val="12"/>
      <name val="Times New Roman"/>
      <family val="1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horizontal="left" wrapText="1"/>
    </xf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Font="1"/>
    <xf numFmtId="0" fontId="5" fillId="0" borderId="1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6" fillId="2" borderId="5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right" vertical="center"/>
    </xf>
    <xf numFmtId="0" fontId="6" fillId="3" borderId="6" xfId="2" applyFont="1" applyFill="1" applyBorder="1" applyAlignment="1">
      <alignment horizontal="right" vertical="center" indent="1" readingOrder="2"/>
    </xf>
    <xf numFmtId="0" fontId="5" fillId="0" borderId="6" xfId="2" applyFont="1" applyFill="1" applyBorder="1" applyAlignment="1">
      <alignment horizontal="right" vertical="center" indent="3" readingOrder="2"/>
    </xf>
    <xf numFmtId="167" fontId="5" fillId="0" borderId="6" xfId="2" applyNumberFormat="1" applyFont="1" applyFill="1" applyBorder="1" applyAlignment="1">
      <alignment horizontal="right" vertical="center" indent="5" readingOrder="2"/>
    </xf>
    <xf numFmtId="0" fontId="5" fillId="2" borderId="6" xfId="2" applyFont="1" applyFill="1" applyBorder="1" applyAlignment="1">
      <alignment horizontal="right" vertical="center" indent="4" readingOrder="2"/>
    </xf>
    <xf numFmtId="0" fontId="5" fillId="2" borderId="6" xfId="2" applyFont="1" applyFill="1" applyBorder="1" applyAlignment="1">
      <alignment horizontal="right" vertical="center" indent="7" readingOrder="2"/>
    </xf>
    <xf numFmtId="167" fontId="5" fillId="2" borderId="6" xfId="2" applyNumberFormat="1" applyFont="1" applyFill="1" applyBorder="1" applyAlignment="1">
      <alignment horizontal="right" vertical="center" indent="7" readingOrder="2"/>
    </xf>
    <xf numFmtId="0" fontId="5" fillId="2" borderId="6" xfId="2" applyFont="1" applyFill="1" applyBorder="1" applyAlignment="1">
      <alignment horizontal="right" vertical="center" indent="9" readingOrder="2"/>
    </xf>
    <xf numFmtId="0" fontId="5" fillId="0" borderId="6" xfId="2" applyFont="1" applyFill="1" applyBorder="1" applyAlignment="1">
      <alignment horizontal="right" vertical="center" indent="9" readingOrder="2"/>
    </xf>
    <xf numFmtId="0" fontId="0" fillId="0" borderId="0" xfId="0" applyFont="1" applyFill="1"/>
    <xf numFmtId="167" fontId="5" fillId="2" borderId="6" xfId="2" applyNumberFormat="1" applyFont="1" applyFill="1" applyBorder="1" applyAlignment="1">
      <alignment horizontal="right" vertical="center" indent="4" readingOrder="2"/>
    </xf>
    <xf numFmtId="167" fontId="5" fillId="2" borderId="6" xfId="2" applyNumberFormat="1" applyFont="1" applyFill="1" applyBorder="1" applyAlignment="1">
      <alignment horizontal="right" vertical="center" indent="6" readingOrder="2"/>
    </xf>
    <xf numFmtId="0" fontId="5" fillId="2" borderId="6" xfId="2" applyFont="1" applyFill="1" applyBorder="1" applyAlignment="1">
      <alignment horizontal="right" vertical="center" indent="3" readingOrder="2"/>
    </xf>
    <xf numFmtId="0" fontId="6" fillId="3" borderId="6" xfId="2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right" indent="2" readingOrder="2"/>
    </xf>
    <xf numFmtId="0" fontId="5" fillId="0" borderId="6" xfId="2" applyFont="1" applyFill="1" applyBorder="1" applyAlignment="1">
      <alignment horizontal="right" indent="5" readingOrder="2"/>
    </xf>
    <xf numFmtId="0" fontId="0" fillId="3" borderId="6" xfId="0" applyFont="1" applyFill="1" applyBorder="1"/>
    <xf numFmtId="0" fontId="6" fillId="2" borderId="6" xfId="2" applyFont="1" applyFill="1" applyBorder="1" applyAlignment="1">
      <alignment horizontal="right"/>
    </xf>
    <xf numFmtId="0" fontId="6" fillId="0" borderId="6" xfId="2" applyFont="1" applyFill="1" applyBorder="1" applyAlignment="1">
      <alignment horizontal="right" wrapText="1"/>
    </xf>
    <xf numFmtId="0" fontId="6" fillId="0" borderId="6" xfId="2" applyFont="1" applyFill="1" applyBorder="1" applyAlignment="1">
      <alignment horizontal="right"/>
    </xf>
    <xf numFmtId="0" fontId="6" fillId="3" borderId="6" xfId="2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vertical="center"/>
    </xf>
    <xf numFmtId="165" fontId="8" fillId="0" borderId="6" xfId="1" applyNumberFormat="1" applyFont="1" applyFill="1" applyBorder="1" applyAlignment="1">
      <alignment vertical="center"/>
    </xf>
    <xf numFmtId="0" fontId="5" fillId="3" borderId="2" xfId="2" applyFont="1" applyFill="1" applyBorder="1" applyAlignment="1">
      <alignment horizontal="left"/>
    </xf>
    <xf numFmtId="1" fontId="9" fillId="0" borderId="0" xfId="4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horizontal="right" readingOrder="2"/>
    </xf>
    <xf numFmtId="0" fontId="5" fillId="0" borderId="0" xfId="2" applyFont="1" applyBorder="1" applyAlignment="1">
      <alignment horizontal="right" readingOrder="2"/>
    </xf>
    <xf numFmtId="166" fontId="0" fillId="0" borderId="0" xfId="0" applyNumberFormat="1" applyFont="1"/>
    <xf numFmtId="0" fontId="5" fillId="0" borderId="0" xfId="2" applyFont="1" applyFill="1" applyBorder="1" applyAlignment="1">
      <alignment horizontal="right" readingOrder="2"/>
    </xf>
    <xf numFmtId="0" fontId="10" fillId="0" borderId="0" xfId="2" applyFont="1" applyBorder="1" applyAlignment="1">
      <alignment horizontal="right" readingOrder="2"/>
    </xf>
    <xf numFmtId="0" fontId="10" fillId="2" borderId="0" xfId="2" applyFont="1" applyFill="1" applyBorder="1" applyAlignment="1">
      <alignment horizontal="right" readingOrder="2"/>
    </xf>
    <xf numFmtId="0" fontId="5" fillId="0" borderId="0" xfId="2" applyFont="1" applyAlignment="1">
      <alignment horizontal="right" readingOrder="2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2" xfId="2" applyFont="1" applyBorder="1" applyAlignment="1">
      <alignment horizontal="right"/>
    </xf>
    <xf numFmtId="165" fontId="8" fillId="0" borderId="8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14" fillId="0" borderId="0" xfId="4" applyNumberFormat="1" applyFont="1" applyFill="1" applyBorder="1" applyAlignment="1">
      <alignment horizontal="right" vertical="center"/>
    </xf>
    <xf numFmtId="166" fontId="14" fillId="0" borderId="0" xfId="4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2" fillId="0" borderId="6" xfId="0" applyFont="1" applyBorder="1"/>
    <xf numFmtId="167" fontId="6" fillId="0" borderId="6" xfId="2" applyNumberFormat="1" applyFont="1" applyFill="1" applyBorder="1" applyAlignment="1">
      <alignment horizontal="right" readingOrder="2"/>
    </xf>
    <xf numFmtId="0" fontId="5" fillId="0" borderId="6" xfId="2" applyFont="1" applyBorder="1" applyAlignment="1">
      <alignment horizontal="right"/>
    </xf>
    <xf numFmtId="0" fontId="5" fillId="0" borderId="6" xfId="2" applyFont="1" applyBorder="1" applyAlignment="1">
      <alignment horizontal="right" indent="2"/>
    </xf>
    <xf numFmtId="0" fontId="6" fillId="0" borderId="6" xfId="2" applyFont="1" applyBorder="1" applyAlignment="1">
      <alignment horizontal="right"/>
    </xf>
    <xf numFmtId="0" fontId="6" fillId="0" borderId="6" xfId="2" applyFont="1" applyBorder="1" applyAlignment="1">
      <alignment horizontal="right" readingOrder="2"/>
    </xf>
    <xf numFmtId="165" fontId="8" fillId="3" borderId="1" xfId="1" applyNumberFormat="1" applyFont="1" applyFill="1" applyBorder="1" applyAlignment="1">
      <alignment vertical="center"/>
    </xf>
    <xf numFmtId="165" fontId="8" fillId="3" borderId="8" xfId="1" applyNumberFormat="1" applyFont="1" applyFill="1" applyBorder="1" applyAlignment="1">
      <alignment vertical="center"/>
    </xf>
    <xf numFmtId="165" fontId="8" fillId="3" borderId="2" xfId="1" applyNumberFormat="1" applyFont="1" applyFill="1" applyBorder="1" applyAlignment="1">
      <alignment vertical="center"/>
    </xf>
    <xf numFmtId="165" fontId="8" fillId="3" borderId="6" xfId="1" applyNumberFormat="1" applyFont="1" applyFill="1" applyBorder="1" applyAlignment="1">
      <alignment vertical="center"/>
    </xf>
    <xf numFmtId="165" fontId="8" fillId="3" borderId="10" xfId="1" applyNumberFormat="1" applyFont="1" applyFill="1" applyBorder="1" applyAlignment="1">
      <alignment vertical="center"/>
    </xf>
    <xf numFmtId="165" fontId="8" fillId="3" borderId="11" xfId="1" applyNumberFormat="1" applyFont="1" applyFill="1" applyBorder="1" applyAlignment="1">
      <alignment vertical="center"/>
    </xf>
    <xf numFmtId="165" fontId="8" fillId="3" borderId="3" xfId="1" applyNumberFormat="1" applyFont="1" applyFill="1" applyBorder="1" applyAlignment="1">
      <alignment vertical="center"/>
    </xf>
    <xf numFmtId="166" fontId="8" fillId="0" borderId="3" xfId="1" applyNumberFormat="1" applyFont="1" applyFill="1" applyBorder="1" applyAlignment="1">
      <alignment vertical="center"/>
    </xf>
    <xf numFmtId="1" fontId="15" fillId="0" borderId="1" xfId="1" applyNumberFormat="1" applyFont="1" applyFill="1" applyBorder="1" applyAlignment="1">
      <alignment vertical="center"/>
    </xf>
    <xf numFmtId="1" fontId="15" fillId="0" borderId="9" xfId="1" applyNumberFormat="1" applyFont="1" applyFill="1" applyBorder="1" applyAlignment="1">
      <alignment vertical="center"/>
    </xf>
    <xf numFmtId="1" fontId="15" fillId="0" borderId="5" xfId="1" applyNumberFormat="1" applyFont="1" applyFill="1" applyBorder="1" applyAlignment="1">
      <alignment vertical="center"/>
    </xf>
    <xf numFmtId="1" fontId="15" fillId="0" borderId="6" xfId="1" applyNumberFormat="1" applyFont="1" applyFill="1" applyBorder="1" applyAlignment="1">
      <alignment vertical="center"/>
    </xf>
    <xf numFmtId="1" fontId="15" fillId="0" borderId="0" xfId="1" applyNumberFormat="1" applyFont="1" applyFill="1" applyBorder="1" applyAlignment="1">
      <alignment vertical="center"/>
    </xf>
    <xf numFmtId="1" fontId="15" fillId="0" borderId="13" xfId="1" applyNumberFormat="1" applyFont="1" applyFill="1" applyBorder="1" applyAlignment="1">
      <alignment vertical="center"/>
    </xf>
    <xf numFmtId="1" fontId="15" fillId="0" borderId="14" xfId="1" applyNumberFormat="1" applyFont="1" applyFill="1" applyBorder="1" applyAlignment="1">
      <alignment vertical="center"/>
    </xf>
    <xf numFmtId="165" fontId="16" fillId="0" borderId="13" xfId="1" applyNumberFormat="1" applyFont="1" applyFill="1" applyBorder="1" applyAlignment="1">
      <alignment vertical="center"/>
    </xf>
    <xf numFmtId="165" fontId="16" fillId="0" borderId="14" xfId="1" applyNumberFormat="1" applyFont="1" applyFill="1" applyBorder="1" applyAlignment="1">
      <alignment vertical="center"/>
    </xf>
    <xf numFmtId="165" fontId="16" fillId="0" borderId="6" xfId="1" applyNumberFormat="1" applyFont="1" applyFill="1" applyBorder="1" applyAlignment="1">
      <alignment vertical="center"/>
    </xf>
    <xf numFmtId="165" fontId="16" fillId="0" borderId="0" xfId="1" applyNumberFormat="1" applyFont="1" applyFill="1" applyBorder="1" applyAlignment="1">
      <alignment vertical="center"/>
    </xf>
    <xf numFmtId="165" fontId="16" fillId="0" borderId="10" xfId="1" applyNumberFormat="1" applyFont="1" applyFill="1" applyBorder="1" applyAlignment="1">
      <alignment vertical="center"/>
    </xf>
    <xf numFmtId="165" fontId="16" fillId="0" borderId="12" xfId="1" applyNumberFormat="1" applyFont="1" applyFill="1" applyBorder="1" applyAlignment="1">
      <alignment vertical="center"/>
    </xf>
    <xf numFmtId="165" fontId="8" fillId="0" borderId="6" xfId="4" applyNumberFormat="1" applyFont="1" applyFill="1" applyBorder="1" applyAlignment="1">
      <alignment vertical="center"/>
    </xf>
    <xf numFmtId="165" fontId="8" fillId="3" borderId="6" xfId="4" applyNumberFormat="1" applyFont="1" applyFill="1" applyBorder="1" applyAlignment="1">
      <alignment vertical="center"/>
    </xf>
    <xf numFmtId="165" fontId="9" fillId="0" borderId="6" xfId="4" applyNumberFormat="1" applyFont="1" applyFill="1" applyBorder="1" applyAlignment="1">
      <alignment vertical="center"/>
    </xf>
    <xf numFmtId="165" fontId="8" fillId="3" borderId="8" xfId="4" applyNumberFormat="1" applyFont="1" applyFill="1" applyBorder="1" applyAlignment="1">
      <alignment vertical="center"/>
    </xf>
    <xf numFmtId="165" fontId="8" fillId="3" borderId="11" xfId="4" applyNumberFormat="1" applyFont="1" applyFill="1" applyBorder="1" applyAlignment="1">
      <alignment vertical="center"/>
    </xf>
    <xf numFmtId="165" fontId="9" fillId="0" borderId="5" xfId="4" applyNumberFormat="1" applyFont="1" applyFill="1" applyBorder="1" applyAlignment="1">
      <alignment vertical="center"/>
    </xf>
    <xf numFmtId="165" fontId="8" fillId="3" borderId="8" xfId="1" applyNumberFormat="1" applyFont="1" applyFill="1" applyBorder="1" applyAlignment="1">
      <alignment horizontal="right" vertical="center"/>
    </xf>
    <xf numFmtId="165" fontId="8" fillId="3" borderId="11" xfId="1" applyNumberFormat="1" applyFont="1" applyFill="1" applyBorder="1" applyAlignment="1">
      <alignment horizontal="right" vertical="center"/>
    </xf>
    <xf numFmtId="165" fontId="8" fillId="3" borderId="1" xfId="1" applyNumberFormat="1" applyFont="1" applyFill="1" applyBorder="1" applyAlignment="1">
      <alignment horizontal="right" vertical="center"/>
    </xf>
    <xf numFmtId="165" fontId="8" fillId="0" borderId="6" xfId="1" applyNumberFormat="1" applyFont="1" applyFill="1" applyBorder="1" applyAlignment="1">
      <alignment horizontal="right" vertical="center"/>
    </xf>
    <xf numFmtId="168" fontId="8" fillId="0" borderId="6" xfId="5" applyNumberFormat="1" applyFont="1" applyFill="1" applyBorder="1" applyAlignment="1">
      <alignment vertical="center"/>
    </xf>
    <xf numFmtId="168" fontId="8" fillId="0" borderId="6" xfId="5" applyNumberFormat="1" applyFont="1" applyFill="1" applyBorder="1" applyAlignment="1">
      <alignment horizontal="right" vertical="center"/>
    </xf>
    <xf numFmtId="168" fontId="8" fillId="3" borderId="6" xfId="5" applyNumberFormat="1" applyFont="1" applyFill="1" applyBorder="1" applyAlignment="1">
      <alignment vertical="center"/>
    </xf>
    <xf numFmtId="168" fontId="8" fillId="3" borderId="6" xfId="5" applyNumberFormat="1" applyFont="1" applyFill="1" applyBorder="1" applyAlignment="1">
      <alignment horizontal="right" vertical="center"/>
    </xf>
    <xf numFmtId="168" fontId="9" fillId="2" borderId="6" xfId="5" applyNumberFormat="1" applyFont="1" applyFill="1" applyBorder="1" applyAlignment="1">
      <alignment vertical="center"/>
    </xf>
    <xf numFmtId="168" fontId="9" fillId="2" borderId="6" xfId="5" applyNumberFormat="1" applyFont="1" applyFill="1" applyBorder="1" applyAlignment="1">
      <alignment horizontal="right" vertical="center"/>
    </xf>
    <xf numFmtId="168" fontId="9" fillId="0" borderId="6" xfId="5" applyNumberFormat="1" applyFont="1" applyFill="1" applyBorder="1" applyAlignment="1">
      <alignment vertical="center"/>
    </xf>
    <xf numFmtId="168" fontId="9" fillId="0" borderId="6" xfId="5" applyNumberFormat="1" applyFont="1" applyFill="1" applyBorder="1" applyAlignment="1">
      <alignment horizontal="right" vertical="center"/>
    </xf>
    <xf numFmtId="168" fontId="9" fillId="2" borderId="7" xfId="5" applyNumberFormat="1" applyFont="1" applyFill="1" applyBorder="1" applyAlignment="1">
      <alignment vertical="center"/>
    </xf>
    <xf numFmtId="168" fontId="9" fillId="2" borderId="7" xfId="5" applyNumberFormat="1" applyFont="1" applyFill="1" applyBorder="1" applyAlignment="1">
      <alignment horizontal="right" vertical="center"/>
    </xf>
    <xf numFmtId="168" fontId="9" fillId="0" borderId="2" xfId="5" applyNumberFormat="1" applyFont="1" applyFill="1" applyBorder="1" applyAlignment="1">
      <alignment horizontal="right" vertical="center"/>
    </xf>
    <xf numFmtId="168" fontId="9" fillId="0" borderId="2" xfId="5" applyNumberFormat="1" applyFont="1" applyFill="1" applyBorder="1" applyAlignment="1">
      <alignment horizontal="center" vertical="center"/>
    </xf>
    <xf numFmtId="168" fontId="9" fillId="2" borderId="5" xfId="5" applyNumberFormat="1" applyFont="1" applyFill="1" applyBorder="1" applyAlignment="1">
      <alignment vertical="center"/>
    </xf>
    <xf numFmtId="168" fontId="9" fillId="2" borderId="5" xfId="5" applyNumberFormat="1" applyFont="1" applyFill="1" applyBorder="1" applyAlignment="1">
      <alignment horizontal="right" vertical="center"/>
    </xf>
    <xf numFmtId="168" fontId="9" fillId="0" borderId="7" xfId="5" applyNumberFormat="1" applyFont="1" applyFill="1" applyBorder="1" applyAlignment="1">
      <alignment vertical="center"/>
    </xf>
    <xf numFmtId="168" fontId="9" fillId="0" borderId="7" xfId="5" applyNumberFormat="1" applyFont="1" applyFill="1" applyBorder="1" applyAlignment="1">
      <alignment horizontal="right" vertical="center"/>
    </xf>
    <xf numFmtId="168" fontId="9" fillId="0" borderId="5" xfId="5" applyNumberFormat="1" applyFont="1" applyFill="1" applyBorder="1" applyAlignment="1">
      <alignment vertical="center"/>
    </xf>
    <xf numFmtId="168" fontId="9" fillId="0" borderId="5" xfId="5" applyNumberFormat="1" applyFont="1" applyFill="1" applyBorder="1" applyAlignment="1">
      <alignment horizontal="right" vertical="center"/>
    </xf>
    <xf numFmtId="1" fontId="15" fillId="0" borderId="5" xfId="1" applyNumberFormat="1" applyFont="1" applyFill="1" applyBorder="1" applyAlignment="1">
      <alignment horizontal="right" vertical="center"/>
    </xf>
    <xf numFmtId="1" fontId="15" fillId="0" borderId="6" xfId="1" applyNumberFormat="1" applyFont="1" applyFill="1" applyBorder="1" applyAlignment="1">
      <alignment horizontal="right" vertical="center"/>
    </xf>
    <xf numFmtId="165" fontId="16" fillId="0" borderId="6" xfId="1" applyNumberFormat="1" applyFont="1" applyFill="1" applyBorder="1" applyAlignment="1">
      <alignment horizontal="right" vertical="center"/>
    </xf>
    <xf numFmtId="165" fontId="8" fillId="3" borderId="6" xfId="1" applyNumberFormat="1" applyFont="1" applyFill="1" applyBorder="1" applyAlignment="1">
      <alignment horizontal="right" vertical="center"/>
    </xf>
    <xf numFmtId="165" fontId="8" fillId="3" borderId="10" xfId="1" applyNumberFormat="1" applyFont="1" applyFill="1" applyBorder="1" applyAlignment="1">
      <alignment horizontal="right" vertical="center"/>
    </xf>
    <xf numFmtId="168" fontId="9" fillId="2" borderId="6" xfId="5" applyNumberFormat="1" applyFont="1" applyFill="1" applyBorder="1" applyAlignment="1">
      <alignment horizontal="center" vertical="center"/>
    </xf>
    <xf numFmtId="166" fontId="9" fillId="0" borderId="6" xfId="2" applyNumberFormat="1" applyFont="1" applyFill="1" applyBorder="1" applyAlignment="1">
      <alignment horizontal="right" vertical="center"/>
    </xf>
    <xf numFmtId="0" fontId="2" fillId="0" borderId="6" xfId="0" applyFont="1" applyBorder="1" applyAlignment="1"/>
    <xf numFmtId="168" fontId="8" fillId="0" borderId="5" xfId="5" applyNumberFormat="1" applyFont="1" applyFill="1" applyBorder="1" applyAlignment="1">
      <alignment horizontal="right" vertical="center"/>
    </xf>
    <xf numFmtId="168" fontId="8" fillId="0" borderId="7" xfId="5" applyNumberFormat="1" applyFont="1" applyFill="1" applyBorder="1" applyAlignment="1">
      <alignment horizontal="right" vertical="center"/>
    </xf>
    <xf numFmtId="166" fontId="8" fillId="0" borderId="4" xfId="1" applyNumberFormat="1" applyFont="1" applyFill="1" applyBorder="1" applyAlignment="1">
      <alignment horizontal="right" vertical="center"/>
    </xf>
    <xf numFmtId="166" fontId="8" fillId="0" borderId="8" xfId="1" applyNumberFormat="1" applyFont="1" applyFill="1" applyBorder="1" applyAlignment="1">
      <alignment vertical="center"/>
    </xf>
    <xf numFmtId="165" fontId="8" fillId="0" borderId="4" xfId="4" applyNumberFormat="1" applyFont="1" applyFill="1" applyBorder="1" applyAlignment="1">
      <alignment vertical="center"/>
    </xf>
    <xf numFmtId="165" fontId="8" fillId="3" borderId="4" xfId="4" applyNumberFormat="1" applyFont="1" applyFill="1" applyBorder="1" applyAlignment="1">
      <alignment vertical="center"/>
    </xf>
    <xf numFmtId="165" fontId="9" fillId="0" borderId="4" xfId="4" applyNumberFormat="1" applyFont="1" applyFill="1" applyBorder="1" applyAlignment="1">
      <alignment vertical="center"/>
    </xf>
    <xf numFmtId="166" fontId="9" fillId="0" borderId="4" xfId="2" applyNumberFormat="1" applyFont="1" applyFill="1" applyBorder="1" applyAlignment="1">
      <alignment horizontal="right" vertical="center"/>
    </xf>
    <xf numFmtId="10" fontId="9" fillId="0" borderId="4" xfId="4" applyNumberFormat="1" applyFont="1" applyFill="1" applyBorder="1" applyAlignment="1">
      <alignment vertical="center"/>
    </xf>
    <xf numFmtId="165" fontId="9" fillId="0" borderId="12" xfId="4" applyNumberFormat="1" applyFont="1" applyFill="1" applyBorder="1" applyAlignment="1">
      <alignment vertical="center"/>
    </xf>
    <xf numFmtId="168" fontId="9" fillId="0" borderId="6" xfId="5" applyNumberFormat="1" applyFont="1" applyFill="1" applyBorder="1" applyAlignment="1">
      <alignment horizontal="center" vertical="center"/>
    </xf>
    <xf numFmtId="165" fontId="8" fillId="3" borderId="7" xfId="1" applyNumberFormat="1" applyFont="1" applyFill="1" applyBorder="1" applyAlignment="1">
      <alignment horizontal="right" vertical="center"/>
    </xf>
    <xf numFmtId="165" fontId="8" fillId="3" borderId="4" xfId="1" applyNumberFormat="1" applyFont="1" applyFill="1" applyBorder="1" applyAlignment="1">
      <alignment horizontal="right" vertical="center"/>
    </xf>
    <xf numFmtId="165" fontId="9" fillId="0" borderId="8" xfId="4" applyNumberFormat="1" applyFont="1" applyFill="1" applyBorder="1" applyAlignment="1">
      <alignment vertical="center"/>
    </xf>
    <xf numFmtId="165" fontId="8" fillId="3" borderId="6" xfId="4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6">
    <cellStyle name="Comma" xfId="5" builtinId="3"/>
    <cellStyle name="Normal" xfId="0" builtinId="0"/>
    <cellStyle name="Normal 2 2 2" xfId="2"/>
    <cellStyle name="Normal 2 2 2 2" xfId="3"/>
    <cellStyle name="Normal 3 2 2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rightToLeft="1" tabSelected="1" view="pageBreakPreview" zoomScale="60" zoomScaleNormal="100" workbookViewId="0">
      <selection activeCell="W21" sqref="W21"/>
    </sheetView>
  </sheetViews>
  <sheetFormatPr defaultRowHeight="14.5" x14ac:dyDescent="0.35"/>
  <cols>
    <col min="1" max="1" width="58.81640625" customWidth="1"/>
    <col min="2" max="14" width="9.453125" customWidth="1"/>
    <col min="15" max="16" width="11" customWidth="1"/>
  </cols>
  <sheetData>
    <row r="1" spans="1:1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5" x14ac:dyDescent="0.3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39"/>
      <c r="R2" s="39"/>
    </row>
    <row r="3" spans="1:18" x14ac:dyDescent="0.35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40"/>
      <c r="R3" s="40"/>
    </row>
    <row r="4" spans="1:18" x14ac:dyDescent="0.35">
      <c r="A4" s="2"/>
      <c r="B4" s="109">
        <v>2021</v>
      </c>
      <c r="C4" s="128">
        <v>2022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30"/>
      <c r="Q4" s="1"/>
    </row>
    <row r="5" spans="1:18" ht="26" x14ac:dyDescent="0.35">
      <c r="A5" s="3"/>
      <c r="B5" s="5" t="s">
        <v>62</v>
      </c>
      <c r="C5" s="5" t="s">
        <v>69</v>
      </c>
      <c r="D5" s="4" t="s">
        <v>2</v>
      </c>
      <c r="E5" s="4" t="s">
        <v>3</v>
      </c>
      <c r="F5" s="4" t="s">
        <v>70</v>
      </c>
      <c r="G5" s="4" t="s">
        <v>71</v>
      </c>
      <c r="H5" s="5" t="s">
        <v>4</v>
      </c>
      <c r="I5" s="5" t="s">
        <v>73</v>
      </c>
      <c r="J5" s="5" t="s">
        <v>61</v>
      </c>
      <c r="K5" s="5" t="s">
        <v>75</v>
      </c>
      <c r="L5" s="5" t="s">
        <v>76</v>
      </c>
      <c r="M5" s="5" t="s">
        <v>78</v>
      </c>
      <c r="N5" s="5" t="s">
        <v>77</v>
      </c>
      <c r="O5" s="6" t="s">
        <v>5</v>
      </c>
      <c r="P5" s="6" t="s">
        <v>6</v>
      </c>
      <c r="Q5" s="1"/>
      <c r="R5" s="1"/>
    </row>
    <row r="6" spans="1:18" ht="15.5" x14ac:dyDescent="0.35">
      <c r="A6" s="7" t="s">
        <v>7</v>
      </c>
      <c r="B6" s="84">
        <v>3321.5</v>
      </c>
      <c r="C6" s="84">
        <v>3290.2</v>
      </c>
      <c r="D6" s="84">
        <v>3282.1</v>
      </c>
      <c r="E6" s="84">
        <v>3336.4</v>
      </c>
      <c r="F6" s="84">
        <v>3344.8</v>
      </c>
      <c r="G6" s="84">
        <v>3442.7</v>
      </c>
      <c r="H6" s="84">
        <v>3449.2</v>
      </c>
      <c r="I6" s="84">
        <v>3490.4</v>
      </c>
      <c r="J6" s="85">
        <v>3523.5</v>
      </c>
      <c r="K6" s="85">
        <v>3583</v>
      </c>
      <c r="L6" s="85">
        <v>3615.2</v>
      </c>
      <c r="M6" s="85">
        <v>3639.3</v>
      </c>
      <c r="N6" s="85">
        <v>3669.7</v>
      </c>
      <c r="O6" s="114">
        <f>N6/M6-1</f>
        <v>8.3532547467919382E-3</v>
      </c>
      <c r="P6" s="74">
        <f t="shared" ref="P6:P17" si="0">N6/B6-1</f>
        <v>0.10483215414722258</v>
      </c>
      <c r="Q6" s="1"/>
      <c r="R6" s="1"/>
    </row>
    <row r="7" spans="1:18" ht="15.5" x14ac:dyDescent="0.35">
      <c r="A7" s="8" t="s">
        <v>8</v>
      </c>
      <c r="B7" s="86">
        <f t="shared" ref="B7:F7" si="1">SUM(B8:B10)</f>
        <v>371.5</v>
      </c>
      <c r="C7" s="86">
        <f t="shared" si="1"/>
        <v>369.5</v>
      </c>
      <c r="D7" s="86">
        <f t="shared" si="1"/>
        <v>372.4</v>
      </c>
      <c r="E7" s="86">
        <f t="shared" si="1"/>
        <v>364.1</v>
      </c>
      <c r="F7" s="86">
        <f t="shared" si="1"/>
        <v>362.20000000000005</v>
      </c>
      <c r="G7" s="86">
        <f t="shared" ref="G7" si="2">SUM(G8:G10)</f>
        <v>361.29999999999995</v>
      </c>
      <c r="H7" s="86">
        <f t="shared" ref="H7" si="3">SUM(H8:H10)</f>
        <v>352.1</v>
      </c>
      <c r="I7" s="86">
        <f t="shared" ref="I7:L7" si="4">SUM(I8:I10)</f>
        <v>354.40000000000003</v>
      </c>
      <c r="J7" s="87">
        <f t="shared" si="4"/>
        <v>361.59999999999997</v>
      </c>
      <c r="K7" s="87">
        <f t="shared" si="4"/>
        <v>350.7</v>
      </c>
      <c r="L7" s="87">
        <f t="shared" si="4"/>
        <v>352.4</v>
      </c>
      <c r="M7" s="87">
        <f t="shared" ref="M7" si="5">SUM(M8:M10)</f>
        <v>364.1</v>
      </c>
      <c r="N7" s="87">
        <f t="shared" ref="N7" si="6">SUM(N8:N10)</f>
        <v>398.1</v>
      </c>
      <c r="O7" s="115">
        <f t="shared" ref="O7:O17" si="7">N7/M7-1</f>
        <v>9.3380939302389443E-2</v>
      </c>
      <c r="P7" s="75">
        <f t="shared" si="0"/>
        <v>7.1601615074024183E-2</v>
      </c>
      <c r="Q7" s="1"/>
      <c r="R7" s="1"/>
    </row>
    <row r="8" spans="1:18" ht="15.5" x14ac:dyDescent="0.35">
      <c r="A8" s="9" t="s">
        <v>9</v>
      </c>
      <c r="B8" s="90">
        <v>104</v>
      </c>
      <c r="C8" s="90">
        <v>80.3</v>
      </c>
      <c r="D8" s="90">
        <v>97.2</v>
      </c>
      <c r="E8" s="90">
        <v>85.6</v>
      </c>
      <c r="F8" s="90">
        <v>109.2</v>
      </c>
      <c r="G8" s="90">
        <v>108.6</v>
      </c>
      <c r="H8" s="90">
        <v>108.1</v>
      </c>
      <c r="I8" s="90">
        <v>65.7</v>
      </c>
      <c r="J8" s="91">
        <v>92.8</v>
      </c>
      <c r="K8" s="91">
        <v>120.2</v>
      </c>
      <c r="L8" s="91">
        <v>121.6</v>
      </c>
      <c r="M8" s="91">
        <v>92.8</v>
      </c>
      <c r="N8" s="91">
        <v>99.6</v>
      </c>
      <c r="O8" s="116">
        <f t="shared" si="7"/>
        <v>7.3275862068965525E-2</v>
      </c>
      <c r="P8" s="76">
        <f t="shared" si="0"/>
        <v>-4.2307692307692379E-2</v>
      </c>
      <c r="Q8" s="1"/>
      <c r="R8" s="1"/>
    </row>
    <row r="9" spans="1:18" ht="15.5" x14ac:dyDescent="0.35">
      <c r="A9" s="9" t="s">
        <v>63</v>
      </c>
      <c r="B9" s="90">
        <v>102.8</v>
      </c>
      <c r="C9" s="90">
        <v>111.8</v>
      </c>
      <c r="D9" s="90">
        <v>91.2</v>
      </c>
      <c r="E9" s="90">
        <v>115.1</v>
      </c>
      <c r="F9" s="90">
        <v>95.9</v>
      </c>
      <c r="G9" s="90">
        <v>94.6</v>
      </c>
      <c r="H9" s="90">
        <v>93.1</v>
      </c>
      <c r="I9" s="90">
        <v>143.9</v>
      </c>
      <c r="J9" s="91">
        <v>123.1</v>
      </c>
      <c r="K9" s="91">
        <v>84.8</v>
      </c>
      <c r="L9" s="91">
        <v>73.900000000000006</v>
      </c>
      <c r="M9" s="91">
        <v>117.4</v>
      </c>
      <c r="N9" s="91">
        <v>133.80000000000001</v>
      </c>
      <c r="O9" s="116">
        <f t="shared" si="7"/>
        <v>0.13969335604770028</v>
      </c>
      <c r="P9" s="76">
        <f t="shared" si="0"/>
        <v>0.30155642023346307</v>
      </c>
      <c r="Q9" s="1"/>
      <c r="R9" s="1"/>
    </row>
    <row r="10" spans="1:18" ht="15.5" x14ac:dyDescent="0.35">
      <c r="A10" s="9" t="s">
        <v>79</v>
      </c>
      <c r="B10" s="90">
        <v>164.7</v>
      </c>
      <c r="C10" s="90">
        <v>177.4</v>
      </c>
      <c r="D10" s="90">
        <v>184</v>
      </c>
      <c r="E10" s="90">
        <v>163.4</v>
      </c>
      <c r="F10" s="90">
        <v>157.1</v>
      </c>
      <c r="G10" s="90">
        <v>158.1</v>
      </c>
      <c r="H10" s="90">
        <v>150.9</v>
      </c>
      <c r="I10" s="90">
        <v>144.80000000000001</v>
      </c>
      <c r="J10" s="91">
        <v>145.69999999999999</v>
      </c>
      <c r="K10" s="91">
        <v>145.69999999999999</v>
      </c>
      <c r="L10" s="91">
        <v>156.9</v>
      </c>
      <c r="M10" s="91">
        <v>153.9</v>
      </c>
      <c r="N10" s="91">
        <v>164.7</v>
      </c>
      <c r="O10" s="116">
        <f t="shared" si="7"/>
        <v>7.0175438596491224E-2</v>
      </c>
      <c r="P10" s="76">
        <f t="shared" si="0"/>
        <v>0</v>
      </c>
      <c r="Q10" s="1"/>
      <c r="R10" s="1"/>
    </row>
    <row r="11" spans="1:18" ht="15.5" x14ac:dyDescent="0.35">
      <c r="A11" s="10" t="s">
        <v>10</v>
      </c>
      <c r="B11" s="90">
        <v>49.1</v>
      </c>
      <c r="C11" s="90">
        <v>50.3</v>
      </c>
      <c r="D11" s="90">
        <v>44.3</v>
      </c>
      <c r="E11" s="90">
        <v>44.8</v>
      </c>
      <c r="F11" s="90">
        <v>30.6</v>
      </c>
      <c r="G11" s="90">
        <v>41.4</v>
      </c>
      <c r="H11" s="90">
        <v>39</v>
      </c>
      <c r="I11" s="90">
        <v>36.200000000000003</v>
      </c>
      <c r="J11" s="91">
        <v>36.1</v>
      </c>
      <c r="K11" s="91">
        <v>25.3</v>
      </c>
      <c r="L11" s="91">
        <v>35</v>
      </c>
      <c r="M11" s="91">
        <v>43.2</v>
      </c>
      <c r="N11" s="91">
        <v>52.5</v>
      </c>
      <c r="O11" s="116">
        <f t="shared" si="7"/>
        <v>0.21527777777777768</v>
      </c>
      <c r="P11" s="76">
        <f t="shared" si="0"/>
        <v>6.9246435845213838E-2</v>
      </c>
      <c r="Q11" s="1"/>
      <c r="R11" s="1"/>
    </row>
    <row r="12" spans="1:18" ht="15.5" x14ac:dyDescent="0.35">
      <c r="A12" s="8" t="s">
        <v>11</v>
      </c>
      <c r="B12" s="86">
        <f t="shared" ref="B12:N12" si="8">B13+B21</f>
        <v>1793.9999999999998</v>
      </c>
      <c r="C12" s="86">
        <f t="shared" si="8"/>
        <v>1800.4</v>
      </c>
      <c r="D12" s="86">
        <f t="shared" si="8"/>
        <v>1810.1000000000001</v>
      </c>
      <c r="E12" s="86">
        <f t="shared" si="8"/>
        <v>1831.9</v>
      </c>
      <c r="F12" s="86">
        <f t="shared" si="8"/>
        <v>1817.3999999999999</v>
      </c>
      <c r="G12" s="86">
        <f t="shared" si="8"/>
        <v>1865.4999999999998</v>
      </c>
      <c r="H12" s="86">
        <f t="shared" si="8"/>
        <v>1866.1</v>
      </c>
      <c r="I12" s="86">
        <f t="shared" si="8"/>
        <v>1857.3999999999999</v>
      </c>
      <c r="J12" s="87">
        <f t="shared" si="8"/>
        <v>1851.1</v>
      </c>
      <c r="K12" s="87">
        <f t="shared" si="8"/>
        <v>1873.4</v>
      </c>
      <c r="L12" s="87">
        <f t="shared" si="8"/>
        <v>1877.9</v>
      </c>
      <c r="M12" s="87">
        <f t="shared" si="8"/>
        <v>1887.7</v>
      </c>
      <c r="N12" s="87">
        <f t="shared" si="8"/>
        <v>1881.1000000000001</v>
      </c>
      <c r="O12" s="115">
        <f t="shared" si="7"/>
        <v>-3.4963182709116802E-3</v>
      </c>
      <c r="P12" s="75">
        <f t="shared" si="0"/>
        <v>4.8550724637681286E-2</v>
      </c>
      <c r="Q12" s="1"/>
      <c r="R12" s="1"/>
    </row>
    <row r="13" spans="1:18" ht="15.5" x14ac:dyDescent="0.35">
      <c r="A13" s="11" t="s">
        <v>12</v>
      </c>
      <c r="B13" s="90">
        <f t="shared" ref="B13:N13" si="9">B14+B15+B16+B20</f>
        <v>1618.8999999999999</v>
      </c>
      <c r="C13" s="90">
        <f t="shared" si="9"/>
        <v>1618.2</v>
      </c>
      <c r="D13" s="90">
        <f t="shared" si="9"/>
        <v>1620.0000000000002</v>
      </c>
      <c r="E13" s="90">
        <f t="shared" si="9"/>
        <v>1639.2</v>
      </c>
      <c r="F13" s="90">
        <f t="shared" si="9"/>
        <v>1620.9999999999998</v>
      </c>
      <c r="G13" s="90">
        <f t="shared" si="9"/>
        <v>1669.1999999999998</v>
      </c>
      <c r="H13" s="90">
        <f t="shared" si="9"/>
        <v>1658.8999999999999</v>
      </c>
      <c r="I13" s="90">
        <f t="shared" si="9"/>
        <v>1646.8</v>
      </c>
      <c r="J13" s="91">
        <f t="shared" si="9"/>
        <v>1639.8</v>
      </c>
      <c r="K13" s="91">
        <f t="shared" si="9"/>
        <v>1655.4</v>
      </c>
      <c r="L13" s="91">
        <f t="shared" si="9"/>
        <v>1656.7</v>
      </c>
      <c r="M13" s="91">
        <f t="shared" si="9"/>
        <v>1670.2</v>
      </c>
      <c r="N13" s="91">
        <f t="shared" si="9"/>
        <v>1651.4</v>
      </c>
      <c r="O13" s="116">
        <f t="shared" si="7"/>
        <v>-1.1256136989582055E-2</v>
      </c>
      <c r="P13" s="76">
        <f t="shared" si="0"/>
        <v>2.0075359812218307E-2</v>
      </c>
      <c r="Q13" s="1"/>
      <c r="R13" s="1"/>
    </row>
    <row r="14" spans="1:18" ht="15.5" x14ac:dyDescent="0.35">
      <c r="A14" s="12" t="s">
        <v>13</v>
      </c>
      <c r="B14" s="90">
        <v>236</v>
      </c>
      <c r="C14" s="90">
        <v>224.9</v>
      </c>
      <c r="D14" s="90">
        <v>224.9</v>
      </c>
      <c r="E14" s="90">
        <v>226.8</v>
      </c>
      <c r="F14" s="90">
        <v>211</v>
      </c>
      <c r="G14" s="90">
        <v>213.9</v>
      </c>
      <c r="H14" s="90">
        <v>222.4</v>
      </c>
      <c r="I14" s="90">
        <v>214</v>
      </c>
      <c r="J14" s="91">
        <v>212.1</v>
      </c>
      <c r="K14" s="91">
        <v>212.5</v>
      </c>
      <c r="L14" s="91">
        <v>211.1</v>
      </c>
      <c r="M14" s="91">
        <v>211.9</v>
      </c>
      <c r="N14" s="91">
        <v>211.7</v>
      </c>
      <c r="O14" s="116">
        <f t="shared" si="7"/>
        <v>-9.438414346391033E-4</v>
      </c>
      <c r="P14" s="76">
        <f t="shared" si="0"/>
        <v>-0.10296610169491527</v>
      </c>
      <c r="Q14" s="1"/>
      <c r="R14" s="1"/>
    </row>
    <row r="15" spans="1:18" ht="15.5" x14ac:dyDescent="0.35">
      <c r="A15" s="13" t="s">
        <v>14</v>
      </c>
      <c r="B15" s="88">
        <v>245.4</v>
      </c>
      <c r="C15" s="88">
        <v>256.2</v>
      </c>
      <c r="D15" s="88">
        <v>254.8</v>
      </c>
      <c r="E15" s="88">
        <v>263.89999999999998</v>
      </c>
      <c r="F15" s="88">
        <v>257.39999999999998</v>
      </c>
      <c r="G15" s="88">
        <v>260.8</v>
      </c>
      <c r="H15" s="88">
        <v>260</v>
      </c>
      <c r="I15" s="88">
        <v>251.3</v>
      </c>
      <c r="J15" s="89">
        <v>248.3</v>
      </c>
      <c r="K15" s="89">
        <v>255.7</v>
      </c>
      <c r="L15" s="89">
        <v>257.39999999999998</v>
      </c>
      <c r="M15" s="89">
        <v>262.60000000000002</v>
      </c>
      <c r="N15" s="89">
        <v>253.2</v>
      </c>
      <c r="O15" s="116">
        <f t="shared" si="7"/>
        <v>-3.5795887281035887E-2</v>
      </c>
      <c r="P15" s="76">
        <f t="shared" si="0"/>
        <v>3.1784841075794601E-2</v>
      </c>
      <c r="Q15" s="1"/>
      <c r="R15" s="1"/>
    </row>
    <row r="16" spans="1:18" ht="15.5" x14ac:dyDescent="0.35">
      <c r="A16" s="13" t="s">
        <v>15</v>
      </c>
      <c r="B16" s="88">
        <f t="shared" ref="B16:N16" si="10">B19+B17</f>
        <v>1120.7</v>
      </c>
      <c r="C16" s="88">
        <f t="shared" si="10"/>
        <v>1120.8000000000002</v>
      </c>
      <c r="D16" s="88">
        <f t="shared" si="10"/>
        <v>1121.9000000000001</v>
      </c>
      <c r="E16" s="88">
        <f t="shared" si="10"/>
        <v>1133</v>
      </c>
      <c r="F16" s="88">
        <f t="shared" si="10"/>
        <v>1137.8</v>
      </c>
      <c r="G16" s="88">
        <f t="shared" si="10"/>
        <v>1177.1999999999998</v>
      </c>
      <c r="H16" s="88">
        <f t="shared" si="10"/>
        <v>1162.8</v>
      </c>
      <c r="I16" s="88">
        <f t="shared" si="10"/>
        <v>1168.0999999999999</v>
      </c>
      <c r="J16" s="89">
        <f t="shared" si="10"/>
        <v>1166.2</v>
      </c>
      <c r="K16" s="89">
        <f t="shared" si="10"/>
        <v>1173.7</v>
      </c>
      <c r="L16" s="89">
        <f t="shared" si="10"/>
        <v>1175</v>
      </c>
      <c r="M16" s="107">
        <f t="shared" si="10"/>
        <v>1183</v>
      </c>
      <c r="N16" s="89">
        <f t="shared" si="10"/>
        <v>1173.9000000000001</v>
      </c>
      <c r="O16" s="116">
        <f t="shared" si="7"/>
        <v>-7.692307692307665E-3</v>
      </c>
      <c r="P16" s="76">
        <f t="shared" si="0"/>
        <v>4.7470331043098168E-2</v>
      </c>
      <c r="Q16" s="1"/>
      <c r="R16" s="1"/>
    </row>
    <row r="17" spans="1:18" ht="16.5" x14ac:dyDescent="0.35">
      <c r="A17" s="14" t="s">
        <v>64</v>
      </c>
      <c r="B17" s="92">
        <v>773.1</v>
      </c>
      <c r="C17" s="92">
        <v>771.7</v>
      </c>
      <c r="D17" s="92">
        <v>769.9</v>
      </c>
      <c r="E17" s="92">
        <v>776.2</v>
      </c>
      <c r="F17" s="92">
        <v>782.5</v>
      </c>
      <c r="G17" s="92">
        <v>801.3</v>
      </c>
      <c r="H17" s="92">
        <v>801.6</v>
      </c>
      <c r="I17" s="92">
        <v>806</v>
      </c>
      <c r="J17" s="93">
        <v>800.6</v>
      </c>
      <c r="K17" s="93">
        <v>805.1</v>
      </c>
      <c r="L17" s="93">
        <v>804.6</v>
      </c>
      <c r="M17" s="93">
        <v>807.9</v>
      </c>
      <c r="N17" s="93">
        <v>799.1</v>
      </c>
      <c r="O17" s="116">
        <f t="shared" si="7"/>
        <v>-1.0892437182819625E-2</v>
      </c>
      <c r="P17" s="76">
        <f t="shared" si="0"/>
        <v>3.3630836890440996E-2</v>
      </c>
      <c r="Q17" s="1"/>
      <c r="R17" s="1"/>
    </row>
    <row r="18" spans="1:18" ht="15.5" x14ac:dyDescent="0.35">
      <c r="A18" s="15" t="s">
        <v>16</v>
      </c>
      <c r="B18" s="94">
        <v>91.2</v>
      </c>
      <c r="C18" s="94" t="s">
        <v>17</v>
      </c>
      <c r="D18" s="94" t="s">
        <v>17</v>
      </c>
      <c r="E18" s="94">
        <v>87.9</v>
      </c>
      <c r="F18" s="91" t="s">
        <v>17</v>
      </c>
      <c r="G18" s="94" t="s">
        <v>17</v>
      </c>
      <c r="H18" s="94">
        <v>84</v>
      </c>
      <c r="I18" s="94" t="s">
        <v>17</v>
      </c>
      <c r="J18" s="95" t="s">
        <v>17</v>
      </c>
      <c r="K18" s="95">
        <v>86.4</v>
      </c>
      <c r="L18" s="95" t="s">
        <v>17</v>
      </c>
      <c r="M18" s="95" t="s">
        <v>17</v>
      </c>
      <c r="N18" s="120">
        <v>83.3</v>
      </c>
      <c r="O18" s="117" t="s">
        <v>17</v>
      </c>
      <c r="P18" s="108" t="s">
        <v>17</v>
      </c>
      <c r="Q18" s="16"/>
      <c r="R18" s="16"/>
    </row>
    <row r="19" spans="1:18" ht="15.5" x14ac:dyDescent="0.35">
      <c r="A19" s="14" t="s">
        <v>18</v>
      </c>
      <c r="B19" s="96">
        <v>347.6</v>
      </c>
      <c r="C19" s="96">
        <v>349.1</v>
      </c>
      <c r="D19" s="96">
        <v>352</v>
      </c>
      <c r="E19" s="96">
        <v>356.8</v>
      </c>
      <c r="F19" s="96">
        <v>355.3</v>
      </c>
      <c r="G19" s="96">
        <v>375.9</v>
      </c>
      <c r="H19" s="96">
        <v>361.2</v>
      </c>
      <c r="I19" s="96">
        <v>362.1</v>
      </c>
      <c r="J19" s="97">
        <v>365.6</v>
      </c>
      <c r="K19" s="97">
        <v>368.6</v>
      </c>
      <c r="L19" s="97">
        <v>370.4</v>
      </c>
      <c r="M19" s="97">
        <v>375.1</v>
      </c>
      <c r="N19" s="97">
        <v>374.8</v>
      </c>
      <c r="O19" s="116">
        <f t="shared" ref="O19:O38" si="11">N19/M19-1</f>
        <v>-7.997867235404188E-4</v>
      </c>
      <c r="P19" s="76">
        <f t="shared" ref="P19:P40" si="12">N19/B19-1</f>
        <v>7.8250863060989495E-2</v>
      </c>
      <c r="Q19" s="1"/>
      <c r="R19" s="1"/>
    </row>
    <row r="20" spans="1:18" ht="15.5" x14ac:dyDescent="0.35">
      <c r="A20" s="13" t="s">
        <v>19</v>
      </c>
      <c r="B20" s="90">
        <v>16.8</v>
      </c>
      <c r="C20" s="90">
        <v>16.3</v>
      </c>
      <c r="D20" s="90">
        <v>18.399999999999999</v>
      </c>
      <c r="E20" s="90">
        <v>15.5</v>
      </c>
      <c r="F20" s="90">
        <v>14.8</v>
      </c>
      <c r="G20" s="90">
        <v>17.3</v>
      </c>
      <c r="H20" s="90">
        <v>13.7</v>
      </c>
      <c r="I20" s="90">
        <v>13.4</v>
      </c>
      <c r="J20" s="91">
        <v>13.2</v>
      </c>
      <c r="K20" s="91">
        <v>13.5</v>
      </c>
      <c r="L20" s="91">
        <v>13.2</v>
      </c>
      <c r="M20" s="91">
        <v>12.7</v>
      </c>
      <c r="N20" s="91">
        <v>12.6</v>
      </c>
      <c r="O20" s="116">
        <f t="shared" si="11"/>
        <v>-7.8740157480314821E-3</v>
      </c>
      <c r="P20" s="76">
        <f t="shared" si="12"/>
        <v>-0.25</v>
      </c>
      <c r="Q20" s="1"/>
      <c r="R20" s="1"/>
    </row>
    <row r="21" spans="1:18" ht="16.5" x14ac:dyDescent="0.35">
      <c r="A21" s="17" t="s">
        <v>66</v>
      </c>
      <c r="B21" s="90">
        <v>175.1</v>
      </c>
      <c r="C21" s="90">
        <v>182.2</v>
      </c>
      <c r="D21" s="90">
        <v>190.1</v>
      </c>
      <c r="E21" s="90">
        <v>192.7</v>
      </c>
      <c r="F21" s="90">
        <v>196.4</v>
      </c>
      <c r="G21" s="90">
        <v>196.3</v>
      </c>
      <c r="H21" s="90">
        <v>207.2</v>
      </c>
      <c r="I21" s="90">
        <v>210.6</v>
      </c>
      <c r="J21" s="91">
        <v>211.3</v>
      </c>
      <c r="K21" s="91">
        <v>218</v>
      </c>
      <c r="L21" s="91">
        <v>221.2</v>
      </c>
      <c r="M21" s="91">
        <v>217.5</v>
      </c>
      <c r="N21" s="91">
        <v>229.7</v>
      </c>
      <c r="O21" s="116">
        <f t="shared" si="11"/>
        <v>5.6091954022988499E-2</v>
      </c>
      <c r="P21" s="76">
        <f t="shared" si="12"/>
        <v>0.31182181610508275</v>
      </c>
      <c r="Q21" s="1"/>
      <c r="R21" s="1"/>
    </row>
    <row r="22" spans="1:18" ht="15.5" x14ac:dyDescent="0.35">
      <c r="A22" s="18" t="s">
        <v>20</v>
      </c>
      <c r="B22" s="88">
        <v>14.1</v>
      </c>
      <c r="C22" s="88">
        <v>13.6</v>
      </c>
      <c r="D22" s="88">
        <v>13.5</v>
      </c>
      <c r="E22" s="88">
        <v>13.8</v>
      </c>
      <c r="F22" s="88">
        <v>13.6</v>
      </c>
      <c r="G22" s="88">
        <v>15.2</v>
      </c>
      <c r="H22" s="88">
        <v>14.9</v>
      </c>
      <c r="I22" s="88">
        <v>16.3</v>
      </c>
      <c r="J22" s="89">
        <v>16.5</v>
      </c>
      <c r="K22" s="89">
        <v>18.2</v>
      </c>
      <c r="L22" s="89">
        <v>18.2</v>
      </c>
      <c r="M22" s="89">
        <v>18.399999999999999</v>
      </c>
      <c r="N22" s="89">
        <v>18.3</v>
      </c>
      <c r="O22" s="116">
        <f t="shared" si="11"/>
        <v>-5.4347826086955653E-3</v>
      </c>
      <c r="P22" s="76">
        <f t="shared" si="12"/>
        <v>0.2978723404255319</v>
      </c>
      <c r="Q22" s="1"/>
      <c r="R22" s="1"/>
    </row>
    <row r="23" spans="1:18" ht="16.5" x14ac:dyDescent="0.35">
      <c r="A23" s="8" t="s">
        <v>74</v>
      </c>
      <c r="B23" s="86">
        <f t="shared" ref="B23:F23" si="13">SUM(B24:B27)</f>
        <v>473.20000000000005</v>
      </c>
      <c r="C23" s="86">
        <f t="shared" si="13"/>
        <v>469.4</v>
      </c>
      <c r="D23" s="86">
        <f t="shared" si="13"/>
        <v>470.1</v>
      </c>
      <c r="E23" s="86">
        <f t="shared" si="13"/>
        <v>472.69999999999993</v>
      </c>
      <c r="F23" s="86">
        <f t="shared" si="13"/>
        <v>476.7</v>
      </c>
      <c r="G23" s="86">
        <f t="shared" ref="G23" si="14">SUM(G24:G27)</f>
        <v>490.7</v>
      </c>
      <c r="H23" s="86">
        <f t="shared" ref="H23" si="15">SUM(H24:H27)</f>
        <v>486.4</v>
      </c>
      <c r="I23" s="86">
        <f t="shared" ref="I23:L23" si="16">SUM(I24:I27)</f>
        <v>487.7</v>
      </c>
      <c r="J23" s="87">
        <f t="shared" si="16"/>
        <v>489.79999999999995</v>
      </c>
      <c r="K23" s="87">
        <f t="shared" si="16"/>
        <v>483.3</v>
      </c>
      <c r="L23" s="87">
        <f t="shared" si="16"/>
        <v>493.7</v>
      </c>
      <c r="M23" s="87">
        <f t="shared" ref="M23" si="17">SUM(M24:M27)</f>
        <v>511.1</v>
      </c>
      <c r="N23" s="87">
        <f t="shared" ref="N23" si="18">SUM(N24:N27)</f>
        <v>527.69999999999993</v>
      </c>
      <c r="O23" s="115">
        <f t="shared" si="11"/>
        <v>3.2478966934063713E-2</v>
      </c>
      <c r="P23" s="75">
        <f t="shared" si="12"/>
        <v>0.115173288250211</v>
      </c>
      <c r="Q23" s="1"/>
      <c r="R23" s="1"/>
    </row>
    <row r="24" spans="1:18" ht="15.5" x14ac:dyDescent="0.35">
      <c r="A24" s="11" t="s">
        <v>21</v>
      </c>
      <c r="B24" s="90">
        <v>295.7</v>
      </c>
      <c r="C24" s="90">
        <v>289.5</v>
      </c>
      <c r="D24" s="90">
        <v>290.3</v>
      </c>
      <c r="E24" s="90">
        <v>275.2</v>
      </c>
      <c r="F24" s="90">
        <f>297.8-20.6</f>
        <v>277.2</v>
      </c>
      <c r="G24" s="90">
        <v>279.8</v>
      </c>
      <c r="H24" s="90">
        <v>275.5</v>
      </c>
      <c r="I24" s="90">
        <v>248.60000000000002</v>
      </c>
      <c r="J24" s="91">
        <v>246.09999999999997</v>
      </c>
      <c r="K24" s="91">
        <v>239.5</v>
      </c>
      <c r="L24" s="91">
        <v>240.1</v>
      </c>
      <c r="M24" s="91">
        <v>250.9</v>
      </c>
      <c r="N24" s="91">
        <v>258.5</v>
      </c>
      <c r="O24" s="116">
        <f t="shared" si="11"/>
        <v>3.0290952570745322E-2</v>
      </c>
      <c r="P24" s="76">
        <f t="shared" si="12"/>
        <v>-0.12580317889753123</v>
      </c>
      <c r="Q24" s="1"/>
      <c r="R24" s="1"/>
    </row>
    <row r="25" spans="1:18" ht="15.5" x14ac:dyDescent="0.35">
      <c r="A25" s="11" t="s">
        <v>22</v>
      </c>
      <c r="B25" s="90">
        <v>17.100000000000001</v>
      </c>
      <c r="C25" s="90">
        <v>16.399999999999999</v>
      </c>
      <c r="D25" s="90">
        <v>17</v>
      </c>
      <c r="E25" s="90">
        <v>16.899999999999999</v>
      </c>
      <c r="F25" s="90">
        <v>17</v>
      </c>
      <c r="G25" s="90">
        <v>16.399999999999999</v>
      </c>
      <c r="H25" s="90">
        <v>17</v>
      </c>
      <c r="I25" s="90">
        <v>16.3</v>
      </c>
      <c r="J25" s="91">
        <v>16.600000000000001</v>
      </c>
      <c r="K25" s="91">
        <v>11.3</v>
      </c>
      <c r="L25" s="91">
        <v>11.7</v>
      </c>
      <c r="M25" s="91">
        <v>12.2</v>
      </c>
      <c r="N25" s="91">
        <v>12</v>
      </c>
      <c r="O25" s="116">
        <f t="shared" si="11"/>
        <v>-1.6393442622950727E-2</v>
      </c>
      <c r="P25" s="76">
        <f t="shared" si="12"/>
        <v>-0.29824561403508776</v>
      </c>
      <c r="Q25" s="1"/>
      <c r="R25" s="1"/>
    </row>
    <row r="26" spans="1:18" ht="15.5" x14ac:dyDescent="0.35">
      <c r="A26" s="11" t="s">
        <v>23</v>
      </c>
      <c r="B26" s="90">
        <v>117.8</v>
      </c>
      <c r="C26" s="90">
        <v>120.4</v>
      </c>
      <c r="D26" s="90">
        <v>119</v>
      </c>
      <c r="E26" s="90">
        <v>135.69999999999999</v>
      </c>
      <c r="F26" s="90">
        <f>214.3-76.6</f>
        <v>137.70000000000002</v>
      </c>
      <c r="G26" s="90">
        <v>149</v>
      </c>
      <c r="H26" s="90">
        <v>149.19999999999999</v>
      </c>
      <c r="I26" s="90">
        <v>178.1</v>
      </c>
      <c r="J26" s="91">
        <v>182.39999999999998</v>
      </c>
      <c r="K26" s="91">
        <v>187.8</v>
      </c>
      <c r="L26" s="91">
        <v>195.1</v>
      </c>
      <c r="M26" s="91">
        <v>200.8</v>
      </c>
      <c r="N26" s="91">
        <v>208.89999999999998</v>
      </c>
      <c r="O26" s="116">
        <f t="shared" si="11"/>
        <v>4.0338645418326546E-2</v>
      </c>
      <c r="P26" s="76">
        <f t="shared" si="12"/>
        <v>0.7733446519524616</v>
      </c>
      <c r="Q26" s="1"/>
      <c r="R26" s="1"/>
    </row>
    <row r="27" spans="1:18" ht="15.5" x14ac:dyDescent="0.35">
      <c r="A27" s="11" t="s">
        <v>24</v>
      </c>
      <c r="B27" s="90">
        <v>42.6</v>
      </c>
      <c r="C27" s="90">
        <v>43.1</v>
      </c>
      <c r="D27" s="90">
        <v>43.8</v>
      </c>
      <c r="E27" s="90">
        <v>44.9</v>
      </c>
      <c r="F27" s="90">
        <v>44.8</v>
      </c>
      <c r="G27" s="90">
        <v>45.5</v>
      </c>
      <c r="H27" s="90">
        <v>44.7</v>
      </c>
      <c r="I27" s="90">
        <v>44.7</v>
      </c>
      <c r="J27" s="91">
        <v>44.7</v>
      </c>
      <c r="K27" s="91">
        <v>44.7</v>
      </c>
      <c r="L27" s="91">
        <v>46.8</v>
      </c>
      <c r="M27" s="91">
        <v>47.2</v>
      </c>
      <c r="N27" s="91">
        <v>48.3</v>
      </c>
      <c r="O27" s="116">
        <f t="shared" si="11"/>
        <v>2.3305084745762539E-2</v>
      </c>
      <c r="P27" s="76">
        <f t="shared" si="12"/>
        <v>0.13380281690140827</v>
      </c>
      <c r="Q27" s="1"/>
      <c r="R27" s="1"/>
    </row>
    <row r="28" spans="1:18" ht="15.5" x14ac:dyDescent="0.35">
      <c r="A28" s="8" t="s">
        <v>25</v>
      </c>
      <c r="B28" s="86">
        <f t="shared" ref="B28:N28" si="19">B6-B7-B12-B23</f>
        <v>682.80000000000018</v>
      </c>
      <c r="C28" s="86">
        <f t="shared" si="19"/>
        <v>650.89999999999975</v>
      </c>
      <c r="D28" s="86">
        <f t="shared" si="19"/>
        <v>629.49999999999966</v>
      </c>
      <c r="E28" s="86">
        <f t="shared" si="19"/>
        <v>667.70000000000016</v>
      </c>
      <c r="F28" s="86">
        <f t="shared" si="19"/>
        <v>688.50000000000045</v>
      </c>
      <c r="G28" s="86">
        <f t="shared" si="19"/>
        <v>725.19999999999982</v>
      </c>
      <c r="H28" s="86">
        <f t="shared" si="19"/>
        <v>744.6</v>
      </c>
      <c r="I28" s="86">
        <f t="shared" si="19"/>
        <v>790.90000000000009</v>
      </c>
      <c r="J28" s="87">
        <f t="shared" si="19"/>
        <v>821.00000000000023</v>
      </c>
      <c r="K28" s="87">
        <f t="shared" si="19"/>
        <v>875.60000000000014</v>
      </c>
      <c r="L28" s="87">
        <f t="shared" si="19"/>
        <v>891.19999999999959</v>
      </c>
      <c r="M28" s="87">
        <f t="shared" si="19"/>
        <v>876.4000000000002</v>
      </c>
      <c r="N28" s="87">
        <f t="shared" si="19"/>
        <v>862.79999999999984</v>
      </c>
      <c r="O28" s="115">
        <f t="shared" si="11"/>
        <v>-1.5518028297581421E-2</v>
      </c>
      <c r="P28" s="75">
        <f t="shared" si="12"/>
        <v>0.26362038664323317</v>
      </c>
      <c r="Q28" s="1"/>
      <c r="R28" s="1"/>
    </row>
    <row r="29" spans="1:18" ht="15.5" x14ac:dyDescent="0.35">
      <c r="A29" s="19" t="s">
        <v>26</v>
      </c>
      <c r="B29" s="90">
        <v>190.1</v>
      </c>
      <c r="C29" s="90">
        <v>152.80000000000001</v>
      </c>
      <c r="D29" s="90">
        <v>121.6</v>
      </c>
      <c r="E29" s="90">
        <v>136.69999999999999</v>
      </c>
      <c r="F29" s="90">
        <v>146.9</v>
      </c>
      <c r="G29" s="90">
        <v>171.5</v>
      </c>
      <c r="H29" s="90">
        <v>173.2</v>
      </c>
      <c r="I29" s="90">
        <v>214.5</v>
      </c>
      <c r="J29" s="91">
        <v>234.8</v>
      </c>
      <c r="K29" s="91">
        <v>254.1</v>
      </c>
      <c r="L29" s="91">
        <v>229</v>
      </c>
      <c r="M29" s="91">
        <v>238.2</v>
      </c>
      <c r="N29" s="91">
        <v>225.4</v>
      </c>
      <c r="O29" s="116">
        <f t="shared" si="11"/>
        <v>-5.3736356003358465E-2</v>
      </c>
      <c r="P29" s="76">
        <f t="shared" si="12"/>
        <v>0.18569174118884813</v>
      </c>
      <c r="Q29" s="1"/>
      <c r="R29" s="1"/>
    </row>
    <row r="30" spans="1:18" ht="15.5" x14ac:dyDescent="0.35">
      <c r="A30" s="19" t="s">
        <v>27</v>
      </c>
      <c r="B30" s="90">
        <v>243.5</v>
      </c>
      <c r="C30" s="90">
        <v>241.7</v>
      </c>
      <c r="D30" s="90">
        <v>248.9</v>
      </c>
      <c r="E30" s="90">
        <v>262.2</v>
      </c>
      <c r="F30" s="90">
        <v>262.3</v>
      </c>
      <c r="G30" s="90">
        <v>276.8</v>
      </c>
      <c r="H30" s="90">
        <v>283.89999999999998</v>
      </c>
      <c r="I30" s="90">
        <v>291.3</v>
      </c>
      <c r="J30" s="91">
        <v>285.5</v>
      </c>
      <c r="K30" s="91">
        <v>300.8</v>
      </c>
      <c r="L30" s="91">
        <v>326.2</v>
      </c>
      <c r="M30" s="91">
        <v>313.10000000000002</v>
      </c>
      <c r="N30" s="91">
        <v>315.10000000000002</v>
      </c>
      <c r="O30" s="118">
        <f t="shared" si="11"/>
        <v>6.3877355477484077E-3</v>
      </c>
      <c r="P30" s="76">
        <f t="shared" si="12"/>
        <v>0.29404517453798773</v>
      </c>
      <c r="Q30" s="1"/>
      <c r="R30" s="1"/>
    </row>
    <row r="31" spans="1:18" ht="16.5" x14ac:dyDescent="0.35">
      <c r="A31" s="19" t="s">
        <v>28</v>
      </c>
      <c r="B31" s="90">
        <f t="shared" ref="B31:N31" si="20">B28-B29-B30</f>
        <v>249.20000000000016</v>
      </c>
      <c r="C31" s="90">
        <f t="shared" si="20"/>
        <v>256.39999999999975</v>
      </c>
      <c r="D31" s="90">
        <f t="shared" si="20"/>
        <v>258.99999999999966</v>
      </c>
      <c r="E31" s="90">
        <f t="shared" si="20"/>
        <v>268.80000000000024</v>
      </c>
      <c r="F31" s="90">
        <f t="shared" si="20"/>
        <v>279.30000000000047</v>
      </c>
      <c r="G31" s="90">
        <f t="shared" si="20"/>
        <v>276.89999999999981</v>
      </c>
      <c r="H31" s="90">
        <f t="shared" si="20"/>
        <v>287.50000000000011</v>
      </c>
      <c r="I31" s="90">
        <f t="shared" si="20"/>
        <v>285.10000000000008</v>
      </c>
      <c r="J31" s="91">
        <f t="shared" si="20"/>
        <v>300.70000000000027</v>
      </c>
      <c r="K31" s="91">
        <f t="shared" si="20"/>
        <v>320.7000000000001</v>
      </c>
      <c r="L31" s="91">
        <f t="shared" si="20"/>
        <v>335.9999999999996</v>
      </c>
      <c r="M31" s="91">
        <f t="shared" si="20"/>
        <v>325.10000000000025</v>
      </c>
      <c r="N31" s="91">
        <f t="shared" si="20"/>
        <v>322.29999999999984</v>
      </c>
      <c r="O31" s="116">
        <f t="shared" si="11"/>
        <v>-8.6127345432187585E-3</v>
      </c>
      <c r="P31" s="76">
        <f t="shared" si="12"/>
        <v>0.29333868378812045</v>
      </c>
      <c r="Q31" s="1"/>
      <c r="R31" s="1"/>
    </row>
    <row r="32" spans="1:18" ht="15.5" x14ac:dyDescent="0.35">
      <c r="A32" s="20" t="s">
        <v>29</v>
      </c>
      <c r="B32" s="86">
        <f t="shared" ref="B32:N32" si="21">B33+B38</f>
        <v>1996.5</v>
      </c>
      <c r="C32" s="86">
        <f t="shared" si="21"/>
        <v>1982.4</v>
      </c>
      <c r="D32" s="86">
        <f t="shared" si="21"/>
        <v>1988.2</v>
      </c>
      <c r="E32" s="86">
        <f t="shared" si="21"/>
        <v>2006.2</v>
      </c>
      <c r="F32" s="86">
        <f t="shared" si="21"/>
        <v>2008.4</v>
      </c>
      <c r="G32" s="86">
        <f t="shared" si="21"/>
        <v>2040.5</v>
      </c>
      <c r="H32" s="86">
        <f t="shared" si="21"/>
        <v>2091.9</v>
      </c>
      <c r="I32" s="86">
        <f t="shared" si="21"/>
        <v>2132.9</v>
      </c>
      <c r="J32" s="87">
        <f t="shared" si="21"/>
        <v>2166.6000000000004</v>
      </c>
      <c r="K32" s="87">
        <f t="shared" si="21"/>
        <v>2186.9</v>
      </c>
      <c r="L32" s="87">
        <f t="shared" si="21"/>
        <v>2204.6999999999998</v>
      </c>
      <c r="M32" s="87">
        <f t="shared" si="21"/>
        <v>2239.1999999999998</v>
      </c>
      <c r="N32" s="87">
        <f t="shared" si="21"/>
        <v>2222.1000000000004</v>
      </c>
      <c r="O32" s="115">
        <f t="shared" si="11"/>
        <v>-7.6366559485527841E-3</v>
      </c>
      <c r="P32" s="75">
        <f t="shared" si="12"/>
        <v>0.11299774605559754</v>
      </c>
      <c r="Q32" s="1"/>
      <c r="R32" s="1"/>
    </row>
    <row r="33" spans="1:18" ht="15.5" x14ac:dyDescent="0.35">
      <c r="A33" s="21" t="s">
        <v>30</v>
      </c>
      <c r="B33" s="90">
        <f t="shared" ref="B33:L33" si="22">SUM(B34:B37)</f>
        <v>1765.5</v>
      </c>
      <c r="C33" s="90">
        <f t="shared" si="22"/>
        <v>1761.9</v>
      </c>
      <c r="D33" s="90">
        <f t="shared" si="22"/>
        <v>1770.7</v>
      </c>
      <c r="E33" s="90">
        <f t="shared" si="22"/>
        <v>1791.4</v>
      </c>
      <c r="F33" s="90">
        <f t="shared" si="22"/>
        <v>1761.9</v>
      </c>
      <c r="G33" s="90">
        <f t="shared" si="22"/>
        <v>1797</v>
      </c>
      <c r="H33" s="90">
        <f t="shared" si="22"/>
        <v>1843.5000000000002</v>
      </c>
      <c r="I33" s="90">
        <f t="shared" si="22"/>
        <v>1876.6000000000001</v>
      </c>
      <c r="J33" s="91">
        <f t="shared" si="22"/>
        <v>1928.3000000000002</v>
      </c>
      <c r="K33" s="91">
        <f t="shared" si="22"/>
        <v>1958.3000000000002</v>
      </c>
      <c r="L33" s="91">
        <f t="shared" si="22"/>
        <v>1966.3999999999999</v>
      </c>
      <c r="M33" s="91">
        <f t="shared" ref="M33" si="23">SUM(M34:M37)</f>
        <v>2015.6999999999998</v>
      </c>
      <c r="N33" s="91">
        <f t="shared" ref="N33" si="24">SUM(N34:N37)</f>
        <v>2009.1000000000001</v>
      </c>
      <c r="O33" s="116">
        <f t="shared" si="11"/>
        <v>-3.2742967703526249E-3</v>
      </c>
      <c r="P33" s="76">
        <f t="shared" si="12"/>
        <v>0.13797790994052694</v>
      </c>
      <c r="Q33" s="1"/>
      <c r="R33" s="1"/>
    </row>
    <row r="34" spans="1:18" ht="15.5" x14ac:dyDescent="0.35">
      <c r="A34" s="22" t="s">
        <v>13</v>
      </c>
      <c r="B34" s="90">
        <v>288.2</v>
      </c>
      <c r="C34" s="90">
        <v>286.89999999999998</v>
      </c>
      <c r="D34" s="90">
        <v>291.89999999999998</v>
      </c>
      <c r="E34" s="90">
        <v>291.39999999999998</v>
      </c>
      <c r="F34" s="90">
        <v>291</v>
      </c>
      <c r="G34" s="90">
        <v>321.89999999999998</v>
      </c>
      <c r="H34" s="90">
        <v>317.3</v>
      </c>
      <c r="I34" s="90">
        <v>362.1</v>
      </c>
      <c r="J34" s="91">
        <v>387.7</v>
      </c>
      <c r="K34" s="91">
        <v>401.8</v>
      </c>
      <c r="L34" s="91">
        <v>428.7</v>
      </c>
      <c r="M34" s="91">
        <v>431.2</v>
      </c>
      <c r="N34" s="91">
        <v>396.8</v>
      </c>
      <c r="O34" s="116">
        <f t="shared" si="11"/>
        <v>-7.9777365491651153E-2</v>
      </c>
      <c r="P34" s="76">
        <f t="shared" si="12"/>
        <v>0.37682165163081205</v>
      </c>
      <c r="Q34" s="1"/>
      <c r="R34" s="1"/>
    </row>
    <row r="35" spans="1:18" ht="15.5" x14ac:dyDescent="0.35">
      <c r="A35" s="22" t="s">
        <v>14</v>
      </c>
      <c r="B35" s="90">
        <v>247.9</v>
      </c>
      <c r="C35" s="90">
        <v>245.8</v>
      </c>
      <c r="D35" s="90">
        <v>230.1</v>
      </c>
      <c r="E35" s="90">
        <v>239.3</v>
      </c>
      <c r="F35" s="90">
        <v>205.1</v>
      </c>
      <c r="G35" s="90">
        <v>217.6</v>
      </c>
      <c r="H35" s="90">
        <v>212.6</v>
      </c>
      <c r="I35" s="90">
        <v>221.1</v>
      </c>
      <c r="J35" s="91">
        <v>228.4</v>
      </c>
      <c r="K35" s="91">
        <v>232.3</v>
      </c>
      <c r="L35" s="91">
        <v>209.5</v>
      </c>
      <c r="M35" s="91">
        <v>230.1</v>
      </c>
      <c r="N35" s="91">
        <v>216.9</v>
      </c>
      <c r="O35" s="116">
        <f t="shared" si="11"/>
        <v>-5.7366362451108155E-2</v>
      </c>
      <c r="P35" s="76">
        <f t="shared" si="12"/>
        <v>-0.1250504235578862</v>
      </c>
      <c r="Q35" s="1"/>
      <c r="R35" s="1"/>
    </row>
    <row r="36" spans="1:18" ht="15.5" x14ac:dyDescent="0.35">
      <c r="A36" s="22" t="s">
        <v>31</v>
      </c>
      <c r="B36" s="90">
        <v>1191.3</v>
      </c>
      <c r="C36" s="90">
        <v>1190.9000000000001</v>
      </c>
      <c r="D36" s="90">
        <v>1207</v>
      </c>
      <c r="E36" s="90">
        <v>1219.8</v>
      </c>
      <c r="F36" s="90">
        <v>1217.9000000000001</v>
      </c>
      <c r="G36" s="90">
        <v>1218.2</v>
      </c>
      <c r="H36" s="90">
        <v>1265.4000000000001</v>
      </c>
      <c r="I36" s="90">
        <v>1256.7</v>
      </c>
      <c r="J36" s="91">
        <v>1275.2</v>
      </c>
      <c r="K36" s="91">
        <v>1274.7</v>
      </c>
      <c r="L36" s="91">
        <v>1290.5999999999999</v>
      </c>
      <c r="M36" s="91">
        <v>1316.3</v>
      </c>
      <c r="N36" s="91">
        <v>1348.9</v>
      </c>
      <c r="O36" s="118">
        <f t="shared" si="11"/>
        <v>2.4766390640431624E-2</v>
      </c>
      <c r="P36" s="76">
        <f t="shared" si="12"/>
        <v>0.13229245362209374</v>
      </c>
      <c r="Q36" s="1"/>
      <c r="R36" s="1"/>
    </row>
    <row r="37" spans="1:18" ht="15.5" x14ac:dyDescent="0.35">
      <c r="A37" s="22" t="s">
        <v>32</v>
      </c>
      <c r="B37" s="90">
        <v>38.1</v>
      </c>
      <c r="C37" s="90">
        <v>38.299999999999997</v>
      </c>
      <c r="D37" s="90">
        <v>41.7</v>
      </c>
      <c r="E37" s="90">
        <v>40.9</v>
      </c>
      <c r="F37" s="90">
        <v>47.9</v>
      </c>
      <c r="G37" s="90">
        <v>39.299999999999997</v>
      </c>
      <c r="H37" s="90">
        <v>48.2</v>
      </c>
      <c r="I37" s="90">
        <v>36.700000000000003</v>
      </c>
      <c r="J37" s="91">
        <v>37</v>
      </c>
      <c r="K37" s="91">
        <v>49.5</v>
      </c>
      <c r="L37" s="91">
        <v>37.6</v>
      </c>
      <c r="M37" s="91">
        <v>38.1</v>
      </c>
      <c r="N37" s="91">
        <v>46.5</v>
      </c>
      <c r="O37" s="116">
        <f t="shared" si="11"/>
        <v>0.22047244094488194</v>
      </c>
      <c r="P37" s="76">
        <f t="shared" si="12"/>
        <v>0.22047244094488194</v>
      </c>
      <c r="Q37" s="1"/>
      <c r="R37" s="1"/>
    </row>
    <row r="38" spans="1:18" ht="15.5" x14ac:dyDescent="0.35">
      <c r="A38" s="21" t="s">
        <v>33</v>
      </c>
      <c r="B38" s="98">
        <v>231</v>
      </c>
      <c r="C38" s="98">
        <v>220.5</v>
      </c>
      <c r="D38" s="98">
        <v>217.5</v>
      </c>
      <c r="E38" s="98">
        <v>214.8</v>
      </c>
      <c r="F38" s="98">
        <v>246.5</v>
      </c>
      <c r="G38" s="98">
        <v>243.5</v>
      </c>
      <c r="H38" s="98">
        <v>248.4</v>
      </c>
      <c r="I38" s="98">
        <v>256.3</v>
      </c>
      <c r="J38" s="99">
        <v>238.3</v>
      </c>
      <c r="K38" s="99">
        <v>228.6</v>
      </c>
      <c r="L38" s="99">
        <v>238.3</v>
      </c>
      <c r="M38" s="99">
        <v>223.5</v>
      </c>
      <c r="N38" s="99">
        <v>213</v>
      </c>
      <c r="O38" s="123">
        <f t="shared" si="11"/>
        <v>-4.6979865771812124E-2</v>
      </c>
      <c r="P38" s="76">
        <f t="shared" si="12"/>
        <v>-7.7922077922077948E-2</v>
      </c>
      <c r="Q38" s="1"/>
      <c r="R38" s="1"/>
    </row>
    <row r="39" spans="1:18" ht="16.5" x14ac:dyDescent="0.35">
      <c r="A39" s="23" t="s">
        <v>34</v>
      </c>
      <c r="B39" s="55">
        <v>8.0000000000000002E-3</v>
      </c>
      <c r="C39" s="53"/>
      <c r="D39" s="54"/>
      <c r="E39" s="56">
        <v>8.0000000000000002E-3</v>
      </c>
      <c r="F39" s="53"/>
      <c r="G39" s="54"/>
      <c r="H39" s="56">
        <v>8.9999999999999993E-3</v>
      </c>
      <c r="I39" s="53"/>
      <c r="J39" s="80"/>
      <c r="K39" s="105">
        <v>1.4E-2</v>
      </c>
      <c r="L39" s="82"/>
      <c r="M39" s="80"/>
      <c r="N39" s="105">
        <v>0.02</v>
      </c>
      <c r="O39" s="77"/>
      <c r="P39" s="124">
        <f t="shared" si="12"/>
        <v>1.5</v>
      </c>
      <c r="Q39" s="1"/>
      <c r="R39" s="1"/>
    </row>
    <row r="40" spans="1:18" ht="16.5" x14ac:dyDescent="0.35">
      <c r="A40" s="23" t="s">
        <v>35</v>
      </c>
      <c r="B40" s="55">
        <v>3.5999999999999997E-2</v>
      </c>
      <c r="C40" s="57"/>
      <c r="D40" s="58"/>
      <c r="E40" s="56">
        <v>3.7999999999999999E-2</v>
      </c>
      <c r="F40" s="57"/>
      <c r="G40" s="58"/>
      <c r="H40" s="56">
        <v>4.2999999999999997E-2</v>
      </c>
      <c r="I40" s="57"/>
      <c r="J40" s="81"/>
      <c r="K40" s="105">
        <v>5.0999999999999997E-2</v>
      </c>
      <c r="L40" s="106"/>
      <c r="M40" s="81"/>
      <c r="N40" s="105">
        <v>0.06</v>
      </c>
      <c r="O40" s="78"/>
      <c r="P40" s="124">
        <f t="shared" si="12"/>
        <v>0.66666666666666674</v>
      </c>
      <c r="Q40" s="1"/>
      <c r="R40" s="1"/>
    </row>
    <row r="41" spans="1:18" ht="16.5" x14ac:dyDescent="0.35">
      <c r="A41" s="24" t="s">
        <v>36</v>
      </c>
      <c r="B41" s="100">
        <v>402.5</v>
      </c>
      <c r="C41" s="100">
        <v>404.3</v>
      </c>
      <c r="D41" s="100">
        <v>400.3</v>
      </c>
      <c r="E41" s="100">
        <v>395.5</v>
      </c>
      <c r="F41" s="100">
        <v>395.9</v>
      </c>
      <c r="G41" s="100">
        <v>398.7</v>
      </c>
      <c r="H41" s="100">
        <v>399.3</v>
      </c>
      <c r="I41" s="100">
        <v>406.9</v>
      </c>
      <c r="J41" s="101">
        <v>413.8</v>
      </c>
      <c r="K41" s="101">
        <v>413.3</v>
      </c>
      <c r="L41" s="101">
        <v>417.5</v>
      </c>
      <c r="M41" s="101">
        <v>424.9</v>
      </c>
      <c r="N41" s="110">
        <v>429.7</v>
      </c>
      <c r="O41" s="119">
        <f>N41/M41-1</f>
        <v>1.1296775711932217E-2</v>
      </c>
      <c r="P41" s="79">
        <f>N41/B41-1</f>
        <v>6.7577639751552843E-2</v>
      </c>
      <c r="Q41" s="1"/>
      <c r="R41" s="1"/>
    </row>
    <row r="42" spans="1:18" ht="15.5" x14ac:dyDescent="0.35">
      <c r="A42" s="25" t="s">
        <v>37</v>
      </c>
      <c r="B42" s="90">
        <v>121.5</v>
      </c>
      <c r="C42" s="90">
        <v>122.6</v>
      </c>
      <c r="D42" s="90">
        <v>122.3</v>
      </c>
      <c r="E42" s="90">
        <v>121.7</v>
      </c>
      <c r="F42" s="90">
        <v>121.4</v>
      </c>
      <c r="G42" s="90">
        <v>122.3</v>
      </c>
      <c r="H42" s="90">
        <v>121</v>
      </c>
      <c r="I42" s="90">
        <v>121.6</v>
      </c>
      <c r="J42" s="91">
        <v>121.7</v>
      </c>
      <c r="K42" s="91">
        <v>121</v>
      </c>
      <c r="L42" s="91">
        <v>121.6</v>
      </c>
      <c r="M42" s="91">
        <v>121.5</v>
      </c>
      <c r="N42" s="85">
        <v>118.4</v>
      </c>
      <c r="O42" s="116">
        <f>N42/M42-1</f>
        <v>-2.551440329218102E-2</v>
      </c>
      <c r="P42" s="76">
        <f>N42/B42-1</f>
        <v>-2.551440329218102E-2</v>
      </c>
      <c r="Q42" s="1"/>
      <c r="R42" s="1"/>
    </row>
    <row r="43" spans="1:18" ht="15.5" x14ac:dyDescent="0.35">
      <c r="A43" s="26" t="s">
        <v>38</v>
      </c>
      <c r="B43" s="98">
        <v>34.799999999999997</v>
      </c>
      <c r="C43" s="98">
        <v>35.4</v>
      </c>
      <c r="D43" s="98">
        <v>35.299999999999997</v>
      </c>
      <c r="E43" s="98">
        <v>35.5</v>
      </c>
      <c r="F43" s="98">
        <v>35.6</v>
      </c>
      <c r="G43" s="98">
        <v>35.700000000000003</v>
      </c>
      <c r="H43" s="98">
        <v>36.4</v>
      </c>
      <c r="I43" s="98">
        <v>36.299999999999997</v>
      </c>
      <c r="J43" s="99">
        <v>36.299999999999997</v>
      </c>
      <c r="K43" s="99">
        <v>36.6</v>
      </c>
      <c r="L43" s="99">
        <v>36.700000000000003</v>
      </c>
      <c r="M43" s="99">
        <v>37.299999999999997</v>
      </c>
      <c r="N43" s="111">
        <v>37.799999999999997</v>
      </c>
      <c r="O43" s="116">
        <f>N43/M43-1</f>
        <v>1.3404825737265424E-2</v>
      </c>
      <c r="P43" s="76">
        <f>N43/B43-1</f>
        <v>8.6206896551724199E-2</v>
      </c>
      <c r="Q43" s="1"/>
      <c r="R43" s="1"/>
    </row>
    <row r="44" spans="1:18" ht="16.5" x14ac:dyDescent="0.35">
      <c r="A44" s="27" t="s">
        <v>39</v>
      </c>
      <c r="B44" s="53">
        <v>0.77300000000000002</v>
      </c>
      <c r="C44" s="53">
        <v>0.78</v>
      </c>
      <c r="D44" s="53">
        <v>0.78900000000000003</v>
      </c>
      <c r="E44" s="53">
        <v>0.79400000000000004</v>
      </c>
      <c r="F44" s="53">
        <v>0.79200000000000004</v>
      </c>
      <c r="G44" s="53">
        <v>0.80300000000000005</v>
      </c>
      <c r="H44" s="53">
        <v>0.79100000000000004</v>
      </c>
      <c r="I44" s="53">
        <v>0.76400000000000001</v>
      </c>
      <c r="J44" s="82">
        <v>0.754</v>
      </c>
      <c r="K44" s="82">
        <v>0.76400000000000001</v>
      </c>
      <c r="L44" s="82">
        <v>0.76600000000000001</v>
      </c>
      <c r="M44" s="82">
        <v>0.755</v>
      </c>
      <c r="N44" s="121">
        <v>0.75600000000000001</v>
      </c>
      <c r="O44" s="115">
        <f>N44/M44-1</f>
        <v>1.3245033112583293E-3</v>
      </c>
      <c r="P44" s="75">
        <f>N44/B44-1</f>
        <v>-2.1992238033635259E-2</v>
      </c>
      <c r="Q44" s="1"/>
      <c r="R44" s="1"/>
    </row>
    <row r="45" spans="1:18" ht="16.5" x14ac:dyDescent="0.35">
      <c r="A45" s="24" t="s">
        <v>40</v>
      </c>
      <c r="B45" s="29">
        <v>0.19600000000000001</v>
      </c>
      <c r="C45" s="29">
        <v>0.19600000000000001</v>
      </c>
      <c r="D45" s="29">
        <v>0.19800000000000001</v>
      </c>
      <c r="E45" s="29">
        <v>0.19</v>
      </c>
      <c r="F45" s="29">
        <v>0.188</v>
      </c>
      <c r="G45" s="29">
        <v>0.186</v>
      </c>
      <c r="H45" s="29">
        <v>0.18</v>
      </c>
      <c r="I45" s="29">
        <v>0.17699999999999999</v>
      </c>
      <c r="J45" s="83">
        <v>0.18</v>
      </c>
      <c r="K45" s="83">
        <v>0.17299999999999999</v>
      </c>
      <c r="L45" s="83">
        <v>0.17</v>
      </c>
      <c r="M45" s="83">
        <v>0.17699999999999999</v>
      </c>
      <c r="N45" s="83">
        <v>0.191</v>
      </c>
      <c r="O45" s="114">
        <f>N45/M45-1</f>
        <v>7.9096045197740272E-2</v>
      </c>
      <c r="P45" s="74">
        <f>N45/B45-1</f>
        <v>-2.5510204081632626E-2</v>
      </c>
      <c r="Q45" s="1"/>
      <c r="R45" s="1"/>
    </row>
    <row r="46" spans="1:18" ht="16.5" x14ac:dyDescent="0.35">
      <c r="A46" s="47" t="s">
        <v>41</v>
      </c>
      <c r="B46" s="29">
        <v>0.17199999999999999</v>
      </c>
      <c r="C46" s="28"/>
      <c r="D46" s="28"/>
      <c r="E46" s="29">
        <v>0.17100000000000001</v>
      </c>
      <c r="F46" s="28"/>
      <c r="G46" s="28"/>
      <c r="H46" s="29">
        <v>0.16900000000000001</v>
      </c>
      <c r="I46" s="28"/>
      <c r="J46" s="28"/>
      <c r="K46" s="29">
        <v>0.17499999999999999</v>
      </c>
      <c r="L46" s="28"/>
      <c r="M46" s="28"/>
      <c r="N46" s="29">
        <v>0.17299999999999999</v>
      </c>
      <c r="O46" s="42"/>
      <c r="P46" s="42"/>
      <c r="Q46" s="1"/>
      <c r="R46" s="1"/>
    </row>
    <row r="47" spans="1:18" ht="15.5" x14ac:dyDescent="0.35">
      <c r="A47" s="48" t="s">
        <v>42</v>
      </c>
      <c r="B47" s="29">
        <v>0.161</v>
      </c>
      <c r="C47" s="28"/>
      <c r="D47" s="28"/>
      <c r="E47" s="29">
        <v>0.16</v>
      </c>
      <c r="F47" s="28"/>
      <c r="G47" s="28"/>
      <c r="H47" s="29">
        <v>0.158</v>
      </c>
      <c r="I47" s="28"/>
      <c r="J47" s="28"/>
      <c r="K47" s="29">
        <v>0.16300000000000001</v>
      </c>
      <c r="L47" s="28"/>
      <c r="M47" s="28"/>
      <c r="N47" s="29">
        <v>0.161</v>
      </c>
      <c r="O47" s="28"/>
      <c r="P47" s="28"/>
      <c r="Q47" s="1"/>
      <c r="R47" s="1"/>
    </row>
    <row r="48" spans="1:18" ht="16.5" x14ac:dyDescent="0.35">
      <c r="A48" s="48" t="s">
        <v>43</v>
      </c>
      <c r="B48" s="43">
        <v>0.14199999999999999</v>
      </c>
      <c r="C48" s="28"/>
      <c r="D48" s="28"/>
      <c r="E48" s="29">
        <v>0.14199999999999999</v>
      </c>
      <c r="F48" s="28"/>
      <c r="G48" s="28"/>
      <c r="H48" s="43">
        <v>0.14000000000000001</v>
      </c>
      <c r="I48" s="28"/>
      <c r="J48" s="28"/>
      <c r="K48" s="43">
        <v>0.14499999999999999</v>
      </c>
      <c r="L48" s="28"/>
      <c r="M48" s="28"/>
      <c r="N48" s="43">
        <v>0.14399999999999999</v>
      </c>
      <c r="O48" s="28"/>
      <c r="P48" s="28"/>
      <c r="Q48" s="1"/>
      <c r="R48" s="1"/>
    </row>
    <row r="49" spans="1:17" ht="15.5" x14ac:dyDescent="0.35">
      <c r="A49" s="30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122"/>
      <c r="O49" s="44"/>
      <c r="P49" s="44"/>
    </row>
    <row r="50" spans="1:17" ht="15.5" x14ac:dyDescent="0.35">
      <c r="A50" s="41" t="s">
        <v>44</v>
      </c>
      <c r="B50" s="113"/>
      <c r="C50" s="113"/>
      <c r="D50" s="113"/>
      <c r="E50" s="60"/>
      <c r="F50" s="60"/>
      <c r="G50" s="60"/>
      <c r="H50" s="60"/>
      <c r="I50" s="60"/>
      <c r="J50" s="60"/>
      <c r="K50" s="60"/>
      <c r="L50" s="113"/>
      <c r="M50" s="113"/>
      <c r="N50" s="112"/>
      <c r="O50" s="45"/>
      <c r="P50" s="45"/>
    </row>
    <row r="51" spans="1:17" ht="15.5" x14ac:dyDescent="0.35">
      <c r="A51" s="49" t="s">
        <v>72</v>
      </c>
      <c r="B51" s="64">
        <v>22</v>
      </c>
      <c r="C51" s="61"/>
      <c r="D51" s="62"/>
      <c r="E51" s="64">
        <v>22</v>
      </c>
      <c r="F51" s="65"/>
      <c r="G51" s="65"/>
      <c r="H51" s="63">
        <v>23</v>
      </c>
      <c r="I51" s="65"/>
      <c r="J51" s="65"/>
      <c r="K51" s="102">
        <v>23</v>
      </c>
      <c r="L51" s="61"/>
      <c r="M51" s="62"/>
      <c r="N51" s="102">
        <v>22</v>
      </c>
      <c r="O51" s="31"/>
      <c r="P51" s="31"/>
    </row>
    <row r="52" spans="1:17" ht="15.5" x14ac:dyDescent="0.35">
      <c r="A52" s="49" t="s">
        <v>45</v>
      </c>
      <c r="B52" s="64">
        <v>37</v>
      </c>
      <c r="C52" s="66"/>
      <c r="D52" s="67"/>
      <c r="E52" s="64">
        <v>37</v>
      </c>
      <c r="F52" s="65"/>
      <c r="G52" s="65"/>
      <c r="H52" s="64">
        <v>37</v>
      </c>
      <c r="I52" s="65"/>
      <c r="J52" s="65"/>
      <c r="K52" s="103">
        <v>37</v>
      </c>
      <c r="L52" s="66"/>
      <c r="M52" s="67"/>
      <c r="N52" s="103">
        <v>39</v>
      </c>
      <c r="O52" s="31"/>
      <c r="P52" s="31"/>
    </row>
    <row r="53" spans="1:17" ht="16.5" x14ac:dyDescent="0.35">
      <c r="A53" s="50" t="s">
        <v>46</v>
      </c>
      <c r="B53" s="64">
        <v>7</v>
      </c>
      <c r="C53" s="66"/>
      <c r="D53" s="67"/>
      <c r="E53" s="64">
        <v>7</v>
      </c>
      <c r="F53" s="65"/>
      <c r="G53" s="65"/>
      <c r="H53" s="64">
        <v>7</v>
      </c>
      <c r="I53" s="65"/>
      <c r="J53" s="65"/>
      <c r="K53" s="103">
        <v>7</v>
      </c>
      <c r="L53" s="66"/>
      <c r="M53" s="67"/>
      <c r="N53" s="103">
        <v>7</v>
      </c>
      <c r="O53" s="31"/>
      <c r="P53" s="31"/>
    </row>
    <row r="54" spans="1:17" ht="15.5" x14ac:dyDescent="0.35">
      <c r="A54" s="51" t="s">
        <v>47</v>
      </c>
      <c r="B54" s="70">
        <v>0.125</v>
      </c>
      <c r="C54" s="68"/>
      <c r="D54" s="69"/>
      <c r="E54" s="70">
        <v>0.125</v>
      </c>
      <c r="F54" s="71"/>
      <c r="G54" s="71"/>
      <c r="H54" s="70">
        <v>0.123</v>
      </c>
      <c r="I54" s="71"/>
      <c r="J54" s="71"/>
      <c r="K54" s="104">
        <v>0.11700000000000001</v>
      </c>
      <c r="L54" s="68"/>
      <c r="M54" s="69"/>
      <c r="N54" s="104">
        <v>0.12</v>
      </c>
      <c r="O54" s="31"/>
      <c r="P54" s="46"/>
    </row>
    <row r="55" spans="1:17" ht="15.5" x14ac:dyDescent="0.35">
      <c r="A55" s="49" t="s">
        <v>48</v>
      </c>
      <c r="B55" s="64">
        <v>49</v>
      </c>
      <c r="C55" s="66"/>
      <c r="D55" s="67"/>
      <c r="E55" s="64">
        <v>49</v>
      </c>
      <c r="F55" s="65"/>
      <c r="G55" s="65"/>
      <c r="H55" s="64">
        <v>50</v>
      </c>
      <c r="I55" s="65"/>
      <c r="J55" s="65"/>
      <c r="K55" s="103">
        <v>51</v>
      </c>
      <c r="L55" s="66"/>
      <c r="M55" s="67"/>
      <c r="N55" s="103">
        <v>53</v>
      </c>
      <c r="O55" s="31"/>
      <c r="P55" s="31"/>
    </row>
    <row r="56" spans="1:17" ht="15.5" x14ac:dyDescent="0.35">
      <c r="A56" s="49" t="s">
        <v>49</v>
      </c>
      <c r="B56" s="64">
        <v>10</v>
      </c>
      <c r="C56" s="66"/>
      <c r="D56" s="67"/>
      <c r="E56" s="64">
        <v>10</v>
      </c>
      <c r="F56" s="65"/>
      <c r="G56" s="65"/>
      <c r="H56" s="64">
        <v>10</v>
      </c>
      <c r="I56" s="65"/>
      <c r="J56" s="65"/>
      <c r="K56" s="103">
        <v>9</v>
      </c>
      <c r="L56" s="66"/>
      <c r="M56" s="67"/>
      <c r="N56" s="103">
        <v>8</v>
      </c>
      <c r="O56" s="31"/>
      <c r="P56" s="31"/>
    </row>
    <row r="57" spans="1:17" ht="15.5" x14ac:dyDescent="0.35">
      <c r="A57" s="52" t="s">
        <v>50</v>
      </c>
      <c r="B57" s="70">
        <v>0.17799999999999999</v>
      </c>
      <c r="C57" s="72"/>
      <c r="D57" s="73"/>
      <c r="E57" s="70">
        <v>0.182</v>
      </c>
      <c r="F57" s="72"/>
      <c r="G57" s="73"/>
      <c r="H57" s="70">
        <v>0.17699999999999999</v>
      </c>
      <c r="I57" s="72"/>
      <c r="J57" s="73"/>
      <c r="K57" s="104">
        <v>0.16900000000000001</v>
      </c>
      <c r="L57" s="72"/>
      <c r="M57" s="73"/>
      <c r="N57" s="104">
        <v>0.17199999999999999</v>
      </c>
      <c r="O57" s="31"/>
      <c r="P57" s="46"/>
    </row>
    <row r="58" spans="1:17" x14ac:dyDescent="0.35">
      <c r="A58" s="3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7" x14ac:dyDescent="0.35">
      <c r="A59" s="33" t="s">
        <v>51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6.5" x14ac:dyDescent="0.35">
      <c r="A60" s="35" t="s">
        <v>65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6.5" x14ac:dyDescent="0.35">
      <c r="A61" s="33" t="s">
        <v>67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Q61" s="1"/>
    </row>
    <row r="62" spans="1:17" ht="16.5" x14ac:dyDescent="0.35">
      <c r="A62" s="36" t="s">
        <v>68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7" ht="16.5" x14ac:dyDescent="0.35">
      <c r="A63" s="33" t="s">
        <v>52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7" ht="16.5" x14ac:dyDescent="0.35">
      <c r="A64" s="36" t="s">
        <v>53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8" ht="16.5" x14ac:dyDescent="0.35">
      <c r="A65" s="36" t="s">
        <v>54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8" ht="16.5" x14ac:dyDescent="0.35">
      <c r="A66" s="37" t="s">
        <v>55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8" ht="16.5" x14ac:dyDescent="0.35">
      <c r="A67" s="38" t="s">
        <v>56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8" ht="16.5" x14ac:dyDescent="0.35">
      <c r="A68" s="38" t="s">
        <v>57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8" x14ac:dyDescent="0.35">
      <c r="A69" s="33" t="s">
        <v>58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8" ht="16.5" x14ac:dyDescent="0.35">
      <c r="A70" s="38" t="s">
        <v>59</v>
      </c>
      <c r="B70" s="34"/>
      <c r="C70" s="3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6.5" x14ac:dyDescent="0.35">
      <c r="A71" s="35" t="s">
        <v>60</v>
      </c>
      <c r="B71" s="1"/>
      <c r="C71" s="1"/>
      <c r="D71" s="3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</sheetData>
  <mergeCells count="3">
    <mergeCell ref="A2:P2"/>
    <mergeCell ref="A3:P3"/>
    <mergeCell ref="C4:P4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  <headerFooter>
    <oddHeader>&amp;L&amp;"Calibri"&amp;10&amp;K317100CBUAE Classification: Public&amp;1#</oddHeader>
  </headerFooter>
  <rowBreaks count="1" manualBreakCount="1">
    <brk id="32" max="16383" man="1"/>
  </rowBreaks>
  <ignoredErrors>
    <ignoredError sqref="B33:N33 B7:O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Banking 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 Al Dhaheri</dc:creator>
  <cp:lastModifiedBy>Ohoud Mohammed Saif Alnuaimi</cp:lastModifiedBy>
  <cp:lastPrinted>2023-03-01T05:36:47Z</cp:lastPrinted>
  <dcterms:created xsi:type="dcterms:W3CDTF">2021-09-30T07:08:16Z</dcterms:created>
  <dcterms:modified xsi:type="dcterms:W3CDTF">2023-03-01T05:37:12Z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2023-03-01T05:37:12Z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84c6376c-c5c9-4075-8e0f-a9ba3751b69a</vt:lpwstr>
  </property>
  <property fmtid="{D5CDD505-2E9C-101B-9397-08002B2CF9AE}" pid="8" name="MSIP_Label_2f29d493-52b1-4291-ba67-8ef6d501cf33_ContentBits">
    <vt:lpwstr>1</vt:lpwstr>
  </property>
</Properties>
</file>