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BUAE - RSD\Monthly Reports\UAE Banking Indicators\All Banks\"/>
    </mc:Choice>
  </mc:AlternateContent>
  <bookViews>
    <workbookView xWindow="0" yWindow="0" windowWidth="20490" windowHeight="7650"/>
  </bookViews>
  <sheets>
    <sheet name="UAE Banking Indicators" sheetId="1" r:id="rId1"/>
  </sheets>
  <calcPr calcId="162913"/>
</workbook>
</file>

<file path=xl/calcChain.xml><?xml version="1.0" encoding="utf-8"?>
<calcChain xmlns="http://schemas.openxmlformats.org/spreadsheetml/2006/main">
  <c r="Q6" i="1" l="1"/>
  <c r="P6" i="1"/>
  <c r="O6" i="1"/>
  <c r="O7" i="1" l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9" i="1"/>
  <c r="P19" i="1"/>
  <c r="Q19" i="1"/>
  <c r="O20" i="1"/>
  <c r="P20" i="1"/>
  <c r="Q20" i="1"/>
  <c r="O21" i="1"/>
  <c r="P21" i="1"/>
  <c r="Q21" i="1"/>
  <c r="O22" i="1"/>
  <c r="P22" i="1"/>
  <c r="Q22" i="1"/>
  <c r="O24" i="1"/>
  <c r="P24" i="1"/>
  <c r="Q24" i="1"/>
  <c r="O25" i="1"/>
  <c r="P25" i="1"/>
  <c r="Q25" i="1"/>
  <c r="O26" i="1"/>
  <c r="P26" i="1"/>
  <c r="Q26" i="1"/>
  <c r="O27" i="1"/>
  <c r="P27" i="1"/>
  <c r="Q27" i="1"/>
  <c r="O29" i="1"/>
  <c r="P29" i="1"/>
  <c r="Q29" i="1"/>
  <c r="O30" i="1"/>
  <c r="P30" i="1"/>
  <c r="Q30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M33" i="1"/>
  <c r="M32" i="1" s="1"/>
  <c r="N33" i="1"/>
  <c r="N32" i="1" s="1"/>
  <c r="M23" i="1"/>
  <c r="N23" i="1"/>
  <c r="O23" i="1" s="1"/>
  <c r="M16" i="1"/>
  <c r="M13" i="1" s="1"/>
  <c r="M12" i="1" s="1"/>
  <c r="N16" i="1"/>
  <c r="N13" i="1" s="1"/>
  <c r="N12" i="1" s="1"/>
  <c r="M7" i="1"/>
  <c r="N7" i="1"/>
  <c r="Q23" i="1" l="1"/>
  <c r="P23" i="1"/>
  <c r="M28" i="1"/>
  <c r="M31" i="1" s="1"/>
  <c r="N28" i="1"/>
  <c r="L33" i="1"/>
  <c r="L32" i="1" s="1"/>
  <c r="L23" i="1"/>
  <c r="L16" i="1"/>
  <c r="L13" i="1" s="1"/>
  <c r="L12" i="1" s="1"/>
  <c r="L7" i="1"/>
  <c r="N31" i="1" l="1"/>
  <c r="O28" i="1"/>
  <c r="P28" i="1"/>
  <c r="Q28" i="1"/>
  <c r="L28" i="1"/>
  <c r="L31" i="1" s="1"/>
  <c r="O31" i="1" l="1"/>
  <c r="P31" i="1"/>
  <c r="Q31" i="1"/>
  <c r="K33" i="1"/>
  <c r="K32" i="1" s="1"/>
  <c r="K23" i="1"/>
  <c r="K16" i="1"/>
  <c r="K13" i="1" s="1"/>
  <c r="K12" i="1" s="1"/>
  <c r="K7" i="1"/>
  <c r="K28" i="1" l="1"/>
  <c r="K31" i="1" s="1"/>
  <c r="J33" i="1" l="1"/>
  <c r="J32" i="1" s="1"/>
  <c r="J23" i="1"/>
  <c r="J16" i="1"/>
  <c r="J13" i="1" s="1"/>
  <c r="J7" i="1"/>
  <c r="J12" i="1" l="1"/>
  <c r="J28" i="1" s="1"/>
  <c r="J31" i="1" s="1"/>
  <c r="H33" i="1"/>
  <c r="H32" i="1" s="1"/>
  <c r="I33" i="1"/>
  <c r="I32" i="1" s="1"/>
  <c r="H23" i="1"/>
  <c r="I23" i="1"/>
  <c r="H16" i="1"/>
  <c r="H13" i="1" s="1"/>
  <c r="H12" i="1" s="1"/>
  <c r="I16" i="1"/>
  <c r="I13" i="1" s="1"/>
  <c r="I12" i="1" s="1"/>
  <c r="H7" i="1"/>
  <c r="I7" i="1"/>
  <c r="H28" i="1" l="1"/>
  <c r="H31" i="1" s="1"/>
  <c r="I28" i="1"/>
  <c r="I31" i="1" s="1"/>
  <c r="G33" i="1" l="1"/>
  <c r="G23" i="1"/>
  <c r="G16" i="1"/>
  <c r="G7" i="1"/>
  <c r="G32" i="1" l="1"/>
  <c r="G13" i="1"/>
  <c r="G12" i="1" l="1"/>
  <c r="F33" i="1"/>
  <c r="F32" i="1" s="1"/>
  <c r="F23" i="1"/>
  <c r="F16" i="1"/>
  <c r="F13" i="1" s="1"/>
  <c r="F12" i="1" s="1"/>
  <c r="F7" i="1"/>
  <c r="G28" i="1" l="1"/>
  <c r="F28" i="1"/>
  <c r="F31" i="1" s="1"/>
  <c r="G31" i="1" l="1"/>
  <c r="E33" i="1"/>
  <c r="E32" i="1" s="1"/>
  <c r="E23" i="1"/>
  <c r="E16" i="1"/>
  <c r="E13" i="1" s="1"/>
  <c r="E12" i="1" s="1"/>
  <c r="E7" i="1"/>
  <c r="E28" i="1" l="1"/>
  <c r="E31" i="1" s="1"/>
  <c r="D33" i="1"/>
  <c r="D32" i="1" s="1"/>
  <c r="D23" i="1"/>
  <c r="D16" i="1"/>
  <c r="D13" i="1" s="1"/>
  <c r="D12" i="1" s="1"/>
  <c r="D7" i="1"/>
  <c r="D28" i="1" l="1"/>
  <c r="D31" i="1" s="1"/>
  <c r="C33" i="1"/>
  <c r="C32" i="1" s="1"/>
  <c r="C23" i="1"/>
  <c r="C16" i="1"/>
  <c r="C13" i="1" s="1"/>
  <c r="C12" i="1" s="1"/>
  <c r="C7" i="1"/>
  <c r="C28" i="1" l="1"/>
  <c r="C31" i="1" s="1"/>
  <c r="B33" i="1"/>
  <c r="B23" i="1"/>
  <c r="B16" i="1"/>
  <c r="B7" i="1"/>
  <c r="B32" i="1" l="1"/>
  <c r="B13" i="1"/>
  <c r="B12" i="1" l="1"/>
  <c r="B28" i="1" l="1"/>
  <c r="B31" i="1" s="1"/>
</calcChain>
</file>

<file path=xl/sharedStrings.xml><?xml version="1.0" encoding="utf-8"?>
<sst xmlns="http://schemas.openxmlformats.org/spreadsheetml/2006/main" count="94" uniqueCount="81">
  <si>
    <t>(End of month, figures in billions of Dirhams unless otherwise indicated)</t>
  </si>
  <si>
    <t>Sep</t>
  </si>
  <si>
    <t>1.Total Banks' Reserves at the Central Bank</t>
  </si>
  <si>
    <t>of which: Islamic Certificates of Deposit</t>
  </si>
  <si>
    <t>of which: Loans &amp; Advances to Non-Residents in AED</t>
  </si>
  <si>
    <t>Debt securities</t>
  </si>
  <si>
    <t xml:space="preserve">Equities </t>
  </si>
  <si>
    <t>Held to maturity securities</t>
  </si>
  <si>
    <t xml:space="preserve">Other Investments </t>
  </si>
  <si>
    <t>4. Other Assets</t>
  </si>
  <si>
    <t>Bank Deposits</t>
  </si>
  <si>
    <t>General provisions</t>
  </si>
  <si>
    <t xml:space="preserve">Private Sector </t>
  </si>
  <si>
    <t>Non-Banking Financial Institutions</t>
  </si>
  <si>
    <t>Public Sector (GREs)</t>
  </si>
  <si>
    <t xml:space="preserve">Government </t>
  </si>
  <si>
    <t xml:space="preserve">   Resident Deposits</t>
  </si>
  <si>
    <t xml:space="preserve">   Non-Resident Deposits</t>
  </si>
  <si>
    <t>% 
Month -on-Month</t>
  </si>
  <si>
    <t>Government Sector</t>
  </si>
  <si>
    <t>GREs (Govt. ownership of more than 50%)</t>
  </si>
  <si>
    <t xml:space="preserve">Specific provisions &amp; Interest in Suspense 
</t>
  </si>
  <si>
    <t xml:space="preserve"> UAE Banking Indicators</t>
  </si>
  <si>
    <t>Due from Head Office/Own Branches/Banking Subsidiaries</t>
  </si>
  <si>
    <t>Due from Other Banks</t>
  </si>
  <si>
    <t xml:space="preserve">2.Gross Credit </t>
  </si>
  <si>
    <t xml:space="preserve">Domestic  Credit </t>
  </si>
  <si>
    <t xml:space="preserve"> Individual </t>
  </si>
  <si>
    <t xml:space="preserve">Common Equity Tier 1(CET 1 ) Capital Ratio </t>
  </si>
  <si>
    <t xml:space="preserve">Banks Operating in the UAE </t>
  </si>
  <si>
    <t>Share of Foreign Banks in Total Assets</t>
  </si>
  <si>
    <t>Islamic Banks</t>
  </si>
  <si>
    <t>Share of Islamic Banks in Total Assets</t>
  </si>
  <si>
    <t xml:space="preserve">Gross  Banks' Assets </t>
  </si>
  <si>
    <t xml:space="preserve">of which: Total Funded SME Lending </t>
  </si>
  <si>
    <t>-</t>
  </si>
  <si>
    <r>
      <t>of which: Tier</t>
    </r>
    <r>
      <rPr>
        <b/>
        <i/>
        <vertAlign val="superscript"/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 xml:space="preserve"> Ratio </t>
    </r>
  </si>
  <si>
    <r>
      <t xml:space="preserve">Foreign Banks </t>
    </r>
    <r>
      <rPr>
        <i/>
        <sz val="12"/>
        <rFont val="Times New Roman"/>
        <family val="1"/>
      </rPr>
      <t>(including wholesale banks)</t>
    </r>
  </si>
  <si>
    <r>
      <t xml:space="preserve">Conventional Banks </t>
    </r>
    <r>
      <rPr>
        <i/>
        <sz val="12"/>
        <rFont val="Times New Roman"/>
        <family val="1"/>
      </rPr>
      <t>(including wholesale banks)</t>
    </r>
  </si>
  <si>
    <t>% 
Year- on- Year</t>
  </si>
  <si>
    <t>Mar</t>
  </si>
  <si>
    <t>Apr</t>
  </si>
  <si>
    <r>
      <t xml:space="preserve">Other Items </t>
    </r>
    <r>
      <rPr>
        <vertAlign val="superscript"/>
        <sz val="12"/>
        <rFont val="Times New Roman"/>
        <family val="1"/>
      </rPr>
      <t>4</t>
    </r>
  </si>
  <si>
    <r>
      <t xml:space="preserve">Average Cost on Bank Deposits </t>
    </r>
    <r>
      <rPr>
        <b/>
        <vertAlign val="superscript"/>
        <sz val="12"/>
        <rFont val="Times New Roman"/>
        <family val="1"/>
      </rPr>
      <t>5</t>
    </r>
  </si>
  <si>
    <r>
      <t xml:space="preserve">Average Yield on Credit </t>
    </r>
    <r>
      <rPr>
        <b/>
        <vertAlign val="superscript"/>
        <sz val="12"/>
        <rFont val="Times New Roman"/>
        <family val="1"/>
      </rPr>
      <t>6</t>
    </r>
  </si>
  <si>
    <r>
      <t xml:space="preserve">Capital &amp; Reserves </t>
    </r>
    <r>
      <rPr>
        <b/>
        <vertAlign val="superscript"/>
        <sz val="12"/>
        <rFont val="Times New Roman"/>
        <family val="1"/>
      </rPr>
      <t>7</t>
    </r>
  </si>
  <si>
    <r>
      <t xml:space="preserve">Lending to Stable Resources Ratio </t>
    </r>
    <r>
      <rPr>
        <b/>
        <i/>
        <vertAlign val="superscript"/>
        <sz val="12"/>
        <color indexed="8"/>
        <rFont val="Times New Roman"/>
        <family val="1"/>
      </rPr>
      <t>8</t>
    </r>
  </si>
  <si>
    <r>
      <t xml:space="preserve">Eligible Liquid Assets Ratio (ELAR) </t>
    </r>
    <r>
      <rPr>
        <b/>
        <i/>
        <vertAlign val="superscript"/>
        <sz val="12"/>
        <color indexed="8"/>
        <rFont val="Times New Roman"/>
        <family val="1"/>
      </rPr>
      <t>9</t>
    </r>
  </si>
  <si>
    <r>
      <t>Capital Adequacy Ratio - ( Tier 1 + Tier 2 )</t>
    </r>
    <r>
      <rPr>
        <b/>
        <i/>
        <vertAlign val="superscript"/>
        <sz val="12"/>
        <rFont val="Times New Roman"/>
        <family val="1"/>
      </rPr>
      <t>10</t>
    </r>
  </si>
  <si>
    <r>
      <rPr>
        <vertAlign val="superscript"/>
        <sz val="10"/>
        <rFont val="Calibri"/>
        <family val="2"/>
      </rPr>
      <t xml:space="preserve">4 </t>
    </r>
    <r>
      <rPr>
        <sz val="10"/>
        <rFont val="Calibri"/>
        <family val="2"/>
      </rPr>
      <t>Includes Cash in Hand, Fixed Assets, Inter-Branch Position, Positive Fair Value of Derivatives and Other Accounts Receivables</t>
    </r>
  </si>
  <si>
    <r>
      <t xml:space="preserve">5 </t>
    </r>
    <r>
      <rPr>
        <sz val="10"/>
        <rFont val="Calibri"/>
        <family val="2"/>
      </rPr>
      <t>Weighted average of costs on Demand, Savings &amp; Time Deposits at varying maturities.</t>
    </r>
  </si>
  <si>
    <r>
      <t xml:space="preserve">6 </t>
    </r>
    <r>
      <rPr>
        <sz val="10"/>
        <rFont val="Calibri"/>
        <family val="2"/>
      </rPr>
      <t>Weighted average of yield on all types of outstanding credit.</t>
    </r>
  </si>
  <si>
    <r>
      <t xml:space="preserve">7 </t>
    </r>
    <r>
      <rPr>
        <sz val="10"/>
        <rFont val="Calibri"/>
        <family val="2"/>
      </rPr>
      <t>Excluding  subordinated borrowings/deposits,but including current year profit.</t>
    </r>
  </si>
  <si>
    <r>
      <t xml:space="preserve">8 </t>
    </r>
    <r>
      <rPr>
        <sz val="10"/>
        <rFont val="Calibri"/>
        <family val="2"/>
      </rPr>
      <t>The Ratio of the Total Advances  (Net Lending + Net Financial Guarantees &amp; Stand -by LC + Interbank Placements more than 3 months) to the sum of ( Net Free Capital Funds + Total Other Stable Resources)</t>
    </r>
  </si>
  <si>
    <t>Nov</t>
  </si>
  <si>
    <t>Oct</t>
  </si>
  <si>
    <t>*Preliminary data subject to revision</t>
  </si>
  <si>
    <t>Jan</t>
  </si>
  <si>
    <t>Feb</t>
  </si>
  <si>
    <t xml:space="preserve">Certificates of Deposit/Monetary Bills held by Banks </t>
  </si>
  <si>
    <r>
      <t xml:space="preserve">10  </t>
    </r>
    <r>
      <rPr>
        <sz val="10"/>
        <rFont val="Calibri"/>
        <family val="2"/>
      </rPr>
      <t xml:space="preserve">Capital Adequacy Ratio , Tier 1 Ratio and CET 1 Ratio for the period starting from Dec 2017 are calculated according to Basel </t>
    </r>
    <r>
      <rPr>
        <b/>
        <sz val="10"/>
        <rFont val="Calibri"/>
        <family val="2"/>
      </rPr>
      <t>III</t>
    </r>
    <r>
      <rPr>
        <sz val="10"/>
        <rFont val="Calibri"/>
        <family val="2"/>
      </rPr>
      <t xml:space="preserve"> Guidelines issued by CBUAE vide Circular 52/2017 .</t>
    </r>
  </si>
  <si>
    <t>Reserve Account</t>
  </si>
  <si>
    <r>
      <t xml:space="preserve">9 </t>
    </r>
    <r>
      <rPr>
        <sz val="10"/>
        <rFont val="Calibri"/>
        <family val="2"/>
      </rPr>
      <t>ELAR = The Ratio of Total Banks' Eligible Liquid Assets (Consist of Cash in Hand,Liquid Assets at the Central Bank and Eligible Bonds/Sukuks as prescribed by regulation 33/2015 &amp; Basel Principles but excludes interbank positions) to Total Liabilities**</t>
    </r>
  </si>
  <si>
    <t>** Total Liabilities = Balance Sheet Total Assets - (Capital &amp; Reserves + All Provisions &amp; Interest in Suspense except Staff Benefit Provisions + Refinancing + Subordinated Borrowing/Deposits)</t>
  </si>
  <si>
    <r>
      <rPr>
        <vertAlign val="superscript"/>
        <sz val="10"/>
        <color indexed="8"/>
        <rFont val="Calibri"/>
        <family val="2"/>
      </rPr>
      <t xml:space="preserve">11 </t>
    </r>
    <r>
      <rPr>
        <sz val="10"/>
        <color indexed="8"/>
        <rFont val="Calibri"/>
        <family val="2"/>
      </rPr>
      <t>Representation of one branch each of the Kingdom of Saudi Arabia, Oman, Qatar and two branches of Kuwait and Bahrain</t>
    </r>
  </si>
  <si>
    <t xml:space="preserve">Jul </t>
  </si>
  <si>
    <t xml:space="preserve">Aug </t>
  </si>
  <si>
    <r>
      <t xml:space="preserve">of which GCC banks </t>
    </r>
    <r>
      <rPr>
        <vertAlign val="superscript"/>
        <sz val="12"/>
        <rFont val="Times New Roman"/>
        <family val="1"/>
      </rPr>
      <t>11</t>
    </r>
  </si>
  <si>
    <t xml:space="preserve">Dec </t>
  </si>
  <si>
    <r>
      <t>Current Accounts &amp; Overnight Deposits of Banks</t>
    </r>
    <r>
      <rPr>
        <vertAlign val="superscript"/>
        <sz val="12"/>
        <rFont val="Times New Roman"/>
        <family val="1"/>
      </rPr>
      <t/>
    </r>
  </si>
  <si>
    <r>
      <t xml:space="preserve"> Business &amp; Industrial Sector Credit 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</si>
  <si>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0"/>
        <rFont val="Calibri"/>
        <family val="2"/>
      </rPr>
      <t xml:space="preserve">1 </t>
    </r>
    <r>
      <rPr>
        <sz val="10"/>
        <rFont val="Calibri"/>
        <family val="2"/>
      </rPr>
      <t>Includes lending to (Resident): Trade Bills Discounted, Insurance Companies and SMEs.</t>
    </r>
  </si>
  <si>
    <r>
      <rPr>
        <vertAlign val="superscript"/>
        <sz val="10"/>
        <rFont val="Calibri"/>
        <family val="2"/>
      </rPr>
      <t xml:space="preserve">2 </t>
    </r>
    <r>
      <rPr>
        <sz val="10"/>
        <rFont val="Calibri"/>
        <family val="2"/>
      </rPr>
      <t>Includes lending to (Non Resident): Loans to Non Banking Financial Institutions, Trade Bills Discounted and Loans &amp; Advances (Government &amp; Public Sector, Private Sector (corporate and Individuals ) in Local and Foreign Currency</t>
    </r>
  </si>
  <si>
    <r>
      <t xml:space="preserve">Foreign Credit </t>
    </r>
    <r>
      <rPr>
        <b/>
        <vertAlign val="superscript"/>
        <sz val="12"/>
        <rFont val="Times New Roman"/>
        <family val="1"/>
      </rPr>
      <t>2</t>
    </r>
  </si>
  <si>
    <r>
      <t>3.Total Investments by Banks</t>
    </r>
    <r>
      <rPr>
        <b/>
        <i/>
        <vertAlign val="superscript"/>
        <sz val="12"/>
        <rFont val="Times New Roman"/>
        <family val="1"/>
      </rPr>
      <t xml:space="preserve"> 3</t>
    </r>
  </si>
  <si>
    <r>
      <rPr>
        <vertAlign val="superscript"/>
        <sz val="10"/>
        <rFont val="Calibri"/>
        <family val="2"/>
      </rPr>
      <t xml:space="preserve">3 </t>
    </r>
    <r>
      <rPr>
        <sz val="10"/>
        <rFont val="Calibri"/>
        <family val="2"/>
      </rPr>
      <t>Excludes Bank's Deposit with Central Bank in the forms of Certificate of Deposits &amp; Monetary Bills.</t>
    </r>
  </si>
  <si>
    <t>% 
Year-to-Date</t>
  </si>
  <si>
    <t>May</t>
  </si>
  <si>
    <r>
      <t xml:space="preserve">National Banks </t>
    </r>
    <r>
      <rPr>
        <i/>
        <sz val="12"/>
        <rFont val="Times New Roman"/>
        <family val="1"/>
      </rPr>
      <t>(Including specialized banks)</t>
    </r>
  </si>
  <si>
    <t>Jul*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</si>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</sst>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.00_-;_-* #,##0.00\-;_-* &quot;-&quot;??_-;_-@_-"/>
    <numFmt numFmtId="166" formatCode="0.0"/>
    <numFmt numFmtId="167" formatCode="0.0%"/>
    <numFmt numFmtId="168" formatCode="#,##0.0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sz val="12"/>
      <name val="Arial Unicode MS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vertAlign val="superscript"/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4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2" fillId="0" borderId="0">
      <alignment horizontal="left" wrapText="1"/>
    </xf>
    <xf numFmtId="0" fontId="4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horizontal="left" wrapText="1"/>
    </xf>
    <xf numFmtId="0" fontId="2" fillId="0" borderId="0">
      <alignment horizontal="left" wrapText="1"/>
    </xf>
  </cellStyleXfs>
  <cellXfs count="135">
    <xf numFmtId="0" fontId="0" fillId="0" borderId="0" xfId="0"/>
    <xf numFmtId="0" fontId="2" fillId="0" borderId="0" xfId="44" applyAlignment="1"/>
    <xf numFmtId="1" fontId="5" fillId="0" borderId="0" xfId="11" applyNumberFormat="1" applyFont="1" applyFill="1" applyBorder="1" applyAlignment="1">
      <alignment wrapText="1"/>
    </xf>
    <xf numFmtId="0" fontId="6" fillId="0" borderId="0" xfId="9" applyFont="1" applyAlignment="1"/>
    <xf numFmtId="39" fontId="6" fillId="0" borderId="0" xfId="9" applyNumberFormat="1" applyFont="1" applyAlignment="1"/>
    <xf numFmtId="0" fontId="9" fillId="0" borderId="1" xfId="11" applyFont="1" applyFill="1" applyBorder="1" applyAlignment="1">
      <alignment vertical="center"/>
    </xf>
    <xf numFmtId="0" fontId="9" fillId="0" borderId="2" xfId="11" applyFont="1" applyFill="1" applyBorder="1" applyAlignment="1">
      <alignment vertical="center"/>
    </xf>
    <xf numFmtId="0" fontId="3" fillId="0" borderId="0" xfId="11" applyFont="1" applyFill="1" applyBorder="1" applyAlignment="1">
      <alignment vertical="center"/>
    </xf>
    <xf numFmtId="1" fontId="5" fillId="0" borderId="0" xfId="11" applyNumberFormat="1" applyFont="1" applyFill="1" applyBorder="1" applyAlignment="1">
      <alignment horizontal="right" vertical="center" wrapText="1"/>
    </xf>
    <xf numFmtId="49" fontId="25" fillId="0" borderId="0" xfId="9" applyNumberFormat="1" applyFont="1" applyAlignment="1"/>
    <xf numFmtId="0" fontId="26" fillId="0" borderId="0" xfId="0" applyFont="1"/>
    <xf numFmtId="0" fontId="25" fillId="0" borderId="0" xfId="11" applyFont="1" applyBorder="1" applyAlignment="1">
      <alignment horizontal="left"/>
    </xf>
    <xf numFmtId="0" fontId="27" fillId="0" borderId="0" xfId="9" applyFont="1" applyFill="1" applyBorder="1" applyAlignment="1">
      <alignment horizontal="left"/>
    </xf>
    <xf numFmtId="0" fontId="6" fillId="0" borderId="0" xfId="9" applyFont="1" applyFill="1" applyAlignment="1"/>
    <xf numFmtId="39" fontId="6" fillId="0" borderId="0" xfId="9" applyNumberFormat="1" applyFont="1" applyFill="1" applyAlignment="1"/>
    <xf numFmtId="0" fontId="2" fillId="0" borderId="0" xfId="44" applyFill="1" applyAlignment="1"/>
    <xf numFmtId="0" fontId="0" fillId="0" borderId="0" xfId="0" applyFill="1"/>
    <xf numFmtId="0" fontId="28" fillId="0" borderId="0" xfId="0" applyFont="1"/>
    <xf numFmtId="39" fontId="11" fillId="0" borderId="0" xfId="9" applyNumberFormat="1" applyFont="1" applyAlignment="1"/>
    <xf numFmtId="49" fontId="25" fillId="0" borderId="0" xfId="9" applyNumberFormat="1" applyFont="1" applyFill="1" applyAlignment="1"/>
    <xf numFmtId="166" fontId="0" fillId="0" borderId="0" xfId="0" applyNumberFormat="1"/>
    <xf numFmtId="39" fontId="11" fillId="0" borderId="0" xfId="9" applyNumberFormat="1" applyFont="1" applyFill="1" applyAlignment="1"/>
    <xf numFmtId="0" fontId="11" fillId="0" borderId="0" xfId="9" applyFont="1" applyFill="1" applyBorder="1" applyAlignment="1">
      <alignment horizontal="left"/>
    </xf>
    <xf numFmtId="17" fontId="8" fillId="0" borderId="1" xfId="11" applyNumberFormat="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center" vertical="center" wrapText="1"/>
    </xf>
    <xf numFmtId="0" fontId="17" fillId="0" borderId="4" xfId="11" applyFont="1" applyFill="1" applyBorder="1" applyAlignment="1">
      <alignment vertical="center"/>
    </xf>
    <xf numFmtId="166" fontId="17" fillId="0" borderId="4" xfId="11" applyNumberFormat="1" applyFont="1" applyFill="1" applyBorder="1" applyAlignment="1">
      <alignment horizontal="right" vertical="center"/>
    </xf>
    <xf numFmtId="167" fontId="17" fillId="0" borderId="4" xfId="26" applyNumberFormat="1" applyFont="1" applyFill="1" applyBorder="1" applyAlignment="1">
      <alignment horizontal="right" vertical="center"/>
    </xf>
    <xf numFmtId="0" fontId="17" fillId="2" borderId="4" xfId="11" applyFont="1" applyFill="1" applyBorder="1" applyAlignment="1">
      <alignment horizontal="left" vertical="center"/>
    </xf>
    <xf numFmtId="166" fontId="17" fillId="2" borderId="4" xfId="11" applyNumberFormat="1" applyFont="1" applyFill="1" applyBorder="1" applyAlignment="1">
      <alignment horizontal="right" vertical="center"/>
    </xf>
    <xf numFmtId="167" fontId="17" fillId="2" borderId="4" xfId="26" applyNumberFormat="1" applyFont="1" applyFill="1" applyBorder="1" applyAlignment="1">
      <alignment horizontal="right" vertical="center"/>
    </xf>
    <xf numFmtId="0" fontId="9" fillId="0" borderId="4" xfId="11" applyFont="1" applyFill="1" applyBorder="1" applyAlignment="1">
      <alignment horizontal="left" vertical="center" indent="3"/>
    </xf>
    <xf numFmtId="166" fontId="9" fillId="0" borderId="4" xfId="11" applyNumberFormat="1" applyFont="1" applyFill="1" applyBorder="1" applyAlignment="1">
      <alignment horizontal="right" vertical="center"/>
    </xf>
    <xf numFmtId="0" fontId="9" fillId="0" borderId="4" xfId="11" applyFont="1" applyFill="1" applyBorder="1" applyAlignment="1">
      <alignment horizontal="left" vertical="center" indent="6"/>
    </xf>
    <xf numFmtId="166" fontId="9" fillId="3" borderId="4" xfId="11" applyNumberFormat="1" applyFont="1" applyFill="1" applyBorder="1" applyAlignment="1">
      <alignment horizontal="right" vertical="center"/>
    </xf>
    <xf numFmtId="0" fontId="9" fillId="0" borderId="4" xfId="11" applyFont="1" applyFill="1" applyBorder="1" applyAlignment="1">
      <alignment horizontal="left" vertical="center" indent="8"/>
    </xf>
    <xf numFmtId="0" fontId="9" fillId="0" borderId="4" xfId="11" applyFont="1" applyFill="1" applyBorder="1" applyAlignment="1">
      <alignment horizontal="left" vertical="center" indent="12"/>
    </xf>
    <xf numFmtId="168" fontId="9" fillId="3" borderId="4" xfId="11" applyNumberFormat="1" applyFont="1" applyFill="1" applyBorder="1" applyAlignment="1">
      <alignment horizontal="left" vertical="center" indent="3"/>
    </xf>
    <xf numFmtId="168" fontId="9" fillId="3" borderId="4" xfId="11" applyNumberFormat="1" applyFont="1" applyFill="1" applyBorder="1" applyAlignment="1">
      <alignment horizontal="left" vertical="center" indent="6"/>
    </xf>
    <xf numFmtId="0" fontId="9" fillId="3" borderId="5" xfId="11" applyFont="1" applyFill="1" applyBorder="1" applyAlignment="1">
      <alignment horizontal="left" vertical="center" indent="3"/>
    </xf>
    <xf numFmtId="0" fontId="17" fillId="2" borderId="4" xfId="11" applyFont="1" applyFill="1" applyBorder="1" applyAlignment="1">
      <alignment vertical="center"/>
    </xf>
    <xf numFmtId="0" fontId="9" fillId="0" borderId="4" xfId="11" applyFont="1" applyFill="1" applyBorder="1" applyAlignment="1">
      <alignment horizontal="left" indent="2"/>
    </xf>
    <xf numFmtId="0" fontId="9" fillId="3" borderId="4" xfId="11" applyFont="1" applyFill="1" applyBorder="1" applyAlignment="1">
      <alignment horizontal="left" indent="6"/>
    </xf>
    <xf numFmtId="166" fontId="9" fillId="0" borderId="5" xfId="11" applyNumberFormat="1" applyFont="1" applyFill="1" applyBorder="1" applyAlignment="1">
      <alignment horizontal="right" vertical="center"/>
    </xf>
    <xf numFmtId="167" fontId="17" fillId="2" borderId="7" xfId="45" applyNumberFormat="1" applyFont="1" applyFill="1" applyBorder="1" applyAlignment="1">
      <alignment horizontal="right" vertical="center"/>
    </xf>
    <xf numFmtId="167" fontId="17" fillId="2" borderId="8" xfId="45" applyNumberFormat="1" applyFont="1" applyFill="1" applyBorder="1" applyAlignment="1">
      <alignment horizontal="right" vertical="center"/>
    </xf>
    <xf numFmtId="167" fontId="17" fillId="2" borderId="9" xfId="45" applyNumberFormat="1" applyFont="1" applyFill="1" applyBorder="1" applyAlignment="1">
      <alignment horizontal="right" vertical="center"/>
    </xf>
    <xf numFmtId="167" fontId="17" fillId="2" borderId="11" xfId="45" applyNumberFormat="1" applyFont="1" applyFill="1" applyBorder="1" applyAlignment="1">
      <alignment horizontal="right" vertical="center"/>
    </xf>
    <xf numFmtId="0" fontId="8" fillId="0" borderId="4" xfId="11" applyFont="1" applyFill="1" applyBorder="1" applyAlignment="1">
      <alignment horizontal="left"/>
    </xf>
    <xf numFmtId="166" fontId="9" fillId="0" borderId="1" xfId="11" applyNumberFormat="1" applyFont="1" applyFill="1" applyBorder="1" applyAlignment="1">
      <alignment horizontal="right" vertical="center"/>
    </xf>
    <xf numFmtId="0" fontId="8" fillId="0" borderId="5" xfId="11" applyFont="1" applyFill="1" applyBorder="1" applyAlignment="1"/>
    <xf numFmtId="0" fontId="29" fillId="2" borderId="4" xfId="44" applyFont="1" applyFill="1" applyBorder="1" applyAlignment="1">
      <alignment vertical="center"/>
    </xf>
    <xf numFmtId="0" fontId="29" fillId="3" borderId="4" xfId="44" applyFont="1" applyFill="1" applyBorder="1" applyAlignment="1">
      <alignment vertical="center"/>
    </xf>
    <xf numFmtId="167" fontId="17" fillId="0" borderId="4" xfId="45" applyNumberFormat="1" applyFont="1" applyFill="1" applyBorder="1" applyAlignment="1">
      <alignment horizontal="right" vertical="center"/>
    </xf>
    <xf numFmtId="0" fontId="17" fillId="0" borderId="1" xfId="11" applyFont="1" applyFill="1" applyBorder="1" applyAlignment="1">
      <alignment vertical="center"/>
    </xf>
    <xf numFmtId="167" fontId="17" fillId="0" borderId="4" xfId="45" applyNumberFormat="1" applyFont="1" applyFill="1" applyBorder="1" applyAlignment="1">
      <alignment vertical="center"/>
    </xf>
    <xf numFmtId="167" fontId="17" fillId="0" borderId="0" xfId="45" applyNumberFormat="1" applyFont="1" applyFill="1" applyBorder="1" applyAlignment="1">
      <alignment vertical="center"/>
    </xf>
    <xf numFmtId="168" fontId="17" fillId="0" borderId="4" xfId="11" applyNumberFormat="1" applyFont="1" applyFill="1" applyBorder="1" applyAlignment="1">
      <alignment horizontal="left" indent="3"/>
    </xf>
    <xf numFmtId="168" fontId="17" fillId="0" borderId="5" xfId="11" applyNumberFormat="1" applyFont="1" applyFill="1" applyBorder="1" applyAlignment="1">
      <alignment horizontal="left" indent="3"/>
    </xf>
    <xf numFmtId="167" fontId="17" fillId="0" borderId="5" xfId="45" applyNumberFormat="1" applyFont="1" applyFill="1" applyBorder="1" applyAlignment="1">
      <alignment vertical="center"/>
    </xf>
    <xf numFmtId="168" fontId="17" fillId="2" borderId="6" xfId="11" applyNumberFormat="1" applyFont="1" applyFill="1" applyBorder="1" applyAlignment="1">
      <alignment horizontal="left" indent="3"/>
    </xf>
    <xf numFmtId="167" fontId="8" fillId="0" borderId="0" xfId="26" applyNumberFormat="1" applyFont="1" applyFill="1" applyBorder="1" applyAlignment="1">
      <alignment horizontal="right" vertical="center"/>
    </xf>
    <xf numFmtId="166" fontId="17" fillId="0" borderId="7" xfId="45" applyNumberFormat="1" applyFont="1" applyFill="1" applyBorder="1" applyAlignment="1">
      <alignment horizontal="right" vertical="center"/>
    </xf>
    <xf numFmtId="166" fontId="8" fillId="0" borderId="0" xfId="26" applyNumberFormat="1" applyFont="1" applyFill="1" applyBorder="1" applyAlignment="1">
      <alignment horizontal="right" vertical="center"/>
    </xf>
    <xf numFmtId="168" fontId="9" fillId="0" borderId="1" xfId="11" applyNumberFormat="1" applyFont="1" applyFill="1" applyBorder="1" applyAlignment="1">
      <alignment horizontal="left" indent="3"/>
    </xf>
    <xf numFmtId="1" fontId="9" fillId="0" borderId="0" xfId="26" applyNumberFormat="1" applyFont="1" applyFill="1" applyBorder="1" applyAlignment="1">
      <alignment horizontal="right" vertical="center"/>
    </xf>
    <xf numFmtId="168" fontId="9" fillId="0" borderId="4" xfId="11" applyNumberFormat="1" applyFont="1" applyFill="1" applyBorder="1" applyAlignment="1">
      <alignment horizontal="left" indent="3"/>
    </xf>
    <xf numFmtId="168" fontId="9" fillId="0" borderId="4" xfId="11" applyNumberFormat="1" applyFont="1" applyFill="1" applyBorder="1" applyAlignment="1">
      <alignment horizontal="left" indent="8"/>
    </xf>
    <xf numFmtId="168" fontId="17" fillId="0" borderId="6" xfId="11" applyNumberFormat="1" applyFont="1" applyFill="1" applyBorder="1" applyAlignment="1">
      <alignment horizontal="left"/>
    </xf>
    <xf numFmtId="166" fontId="9" fillId="3" borderId="5" xfId="11" applyNumberFormat="1" applyFont="1" applyFill="1" applyBorder="1" applyAlignment="1">
      <alignment horizontal="right" vertical="center"/>
    </xf>
    <xf numFmtId="166" fontId="9" fillId="3" borderId="1" xfId="11" applyNumberFormat="1" applyFont="1" applyFill="1" applyBorder="1" applyAlignment="1">
      <alignment horizontal="right" vertical="center"/>
    </xf>
    <xf numFmtId="1" fontId="5" fillId="0" borderId="4" xfId="45" applyNumberFormat="1" applyFont="1" applyFill="1" applyBorder="1" applyAlignment="1">
      <alignment horizontal="right" vertical="center"/>
    </xf>
    <xf numFmtId="167" fontId="23" fillId="0" borderId="4" xfId="45" applyNumberFormat="1" applyFont="1" applyFill="1" applyBorder="1" applyAlignment="1">
      <alignment horizontal="right" vertical="center"/>
    </xf>
    <xf numFmtId="0" fontId="25" fillId="0" borderId="0" xfId="11" applyFont="1" applyFill="1" applyBorder="1" applyAlignment="1">
      <alignment horizontal="left"/>
    </xf>
    <xf numFmtId="0" fontId="27" fillId="0" borderId="0" xfId="44" applyFont="1" applyFill="1" applyAlignment="1">
      <alignment horizontal="left" vertical="top" indent="1"/>
    </xf>
    <xf numFmtId="1" fontId="5" fillId="0" borderId="1" xfId="45" applyNumberFormat="1" applyFont="1" applyFill="1" applyBorder="1" applyAlignment="1">
      <alignment horizontal="right" vertical="center"/>
    </xf>
    <xf numFmtId="167" fontId="17" fillId="2" borderId="12" xfId="45" applyNumberFormat="1" applyFont="1" applyFill="1" applyBorder="1" applyAlignment="1">
      <alignment horizontal="right" vertical="center"/>
    </xf>
    <xf numFmtId="167" fontId="23" fillId="0" borderId="11" xfId="45" applyNumberFormat="1" applyFont="1" applyFill="1" applyBorder="1" applyAlignment="1">
      <alignment horizontal="right" vertical="center"/>
    </xf>
    <xf numFmtId="1" fontId="5" fillId="0" borderId="8" xfId="45" applyNumberFormat="1" applyFont="1" applyFill="1" applyBorder="1" applyAlignment="1">
      <alignment horizontal="right" vertical="center"/>
    </xf>
    <xf numFmtId="1" fontId="5" fillId="0" borderId="10" xfId="45" applyNumberFormat="1" applyFont="1" applyFill="1" applyBorder="1" applyAlignment="1">
      <alignment horizontal="right" vertical="center"/>
    </xf>
    <xf numFmtId="168" fontId="9" fillId="0" borderId="4" xfId="11" applyNumberFormat="1" applyFont="1" applyFill="1" applyBorder="1" applyAlignment="1">
      <alignment horizontal="left" vertical="center" indent="5"/>
    </xf>
    <xf numFmtId="1" fontId="5" fillId="0" borderId="14" xfId="45" applyNumberFormat="1" applyFont="1" applyFill="1" applyBorder="1" applyAlignment="1">
      <alignment horizontal="right" vertical="center"/>
    </xf>
    <xf numFmtId="1" fontId="5" fillId="0" borderId="15" xfId="45" applyNumberFormat="1" applyFont="1" applyFill="1" applyBorder="1" applyAlignment="1">
      <alignment horizontal="right" vertical="center"/>
    </xf>
    <xf numFmtId="167" fontId="23" fillId="0" borderId="14" xfId="45" applyNumberFormat="1" applyFont="1" applyFill="1" applyBorder="1" applyAlignment="1">
      <alignment horizontal="right" vertical="center"/>
    </xf>
    <xf numFmtId="167" fontId="23" fillId="0" borderId="15" xfId="45" applyNumberFormat="1" applyFont="1" applyFill="1" applyBorder="1" applyAlignment="1">
      <alignment horizontal="right" vertical="center"/>
    </xf>
    <xf numFmtId="167" fontId="23" fillId="0" borderId="13" xfId="45" applyNumberFormat="1" applyFont="1" applyFill="1" applyBorder="1" applyAlignment="1">
      <alignment horizontal="right" vertical="center"/>
    </xf>
    <xf numFmtId="167" fontId="9" fillId="0" borderId="0" xfId="45" applyNumberFormat="1" applyFont="1" applyFill="1" applyBorder="1" applyAlignment="1">
      <alignment horizontal="right" vertical="center"/>
    </xf>
    <xf numFmtId="0" fontId="14" fillId="0" borderId="0" xfId="0" applyFont="1"/>
    <xf numFmtId="166" fontId="9" fillId="0" borderId="6" xfId="11" applyNumberFormat="1" applyFont="1" applyFill="1" applyBorder="1" applyAlignment="1">
      <alignment horizontal="center" vertical="center"/>
    </xf>
    <xf numFmtId="167" fontId="0" fillId="0" borderId="0" xfId="45" applyNumberFormat="1" applyFont="1"/>
    <xf numFmtId="166" fontId="17" fillId="0" borderId="12" xfId="45" applyNumberFormat="1" applyFont="1" applyFill="1" applyBorder="1" applyAlignment="1">
      <alignment horizontal="right" vertical="center"/>
    </xf>
    <xf numFmtId="167" fontId="17" fillId="0" borderId="8" xfId="45" applyNumberFormat="1" applyFont="1" applyFill="1" applyBorder="1" applyAlignment="1">
      <alignment vertical="center"/>
    </xf>
    <xf numFmtId="167" fontId="17" fillId="0" borderId="14" xfId="45" applyNumberFormat="1" applyFont="1" applyFill="1" applyBorder="1" applyAlignment="1">
      <alignment vertical="center"/>
    </xf>
    <xf numFmtId="167" fontId="17" fillId="0" borderId="5" xfId="45" applyNumberFormat="1" applyFont="1" applyFill="1" applyBorder="1" applyAlignment="1">
      <alignment horizontal="right" vertical="center"/>
    </xf>
    <xf numFmtId="167" fontId="17" fillId="0" borderId="9" xfId="45" applyNumberFormat="1" applyFont="1" applyFill="1" applyBorder="1" applyAlignment="1">
      <alignment vertical="center"/>
    </xf>
    <xf numFmtId="0" fontId="8" fillId="2" borderId="6" xfId="11" applyFont="1" applyFill="1" applyBorder="1" applyAlignment="1">
      <alignment horizontal="left"/>
    </xf>
    <xf numFmtId="0" fontId="8" fillId="2" borderId="11" xfId="11" applyFont="1" applyFill="1" applyBorder="1" applyAlignment="1">
      <alignment horizontal="left"/>
    </xf>
    <xf numFmtId="167" fontId="17" fillId="2" borderId="6" xfId="45" applyNumberFormat="1" applyFont="1" applyFill="1" applyBorder="1" applyAlignment="1">
      <alignment horizontal="right" vertical="center"/>
    </xf>
    <xf numFmtId="167" fontId="9" fillId="2" borderId="8" xfId="45" applyNumberFormat="1" applyFont="1" applyFill="1" applyBorder="1" applyAlignment="1">
      <alignment horizontal="right" vertical="center"/>
    </xf>
    <xf numFmtId="167" fontId="9" fillId="2" borderId="9" xfId="45" applyNumberFormat="1" applyFont="1" applyFill="1" applyBorder="1" applyAlignment="1">
      <alignment horizontal="right" vertical="center"/>
    </xf>
    <xf numFmtId="167" fontId="9" fillId="2" borderId="11" xfId="45" applyNumberFormat="1" applyFont="1" applyFill="1" applyBorder="1" applyAlignment="1">
      <alignment horizontal="right" vertical="center"/>
    </xf>
    <xf numFmtId="167" fontId="9" fillId="2" borderId="12" xfId="45" applyNumberFormat="1" applyFont="1" applyFill="1" applyBorder="1" applyAlignment="1">
      <alignment horizontal="right" vertical="center"/>
    </xf>
    <xf numFmtId="166" fontId="17" fillId="0" borderId="0" xfId="45" applyNumberFormat="1" applyFont="1" applyFill="1" applyBorder="1" applyAlignment="1">
      <alignment horizontal="right" vertical="center"/>
    </xf>
    <xf numFmtId="167" fontId="9" fillId="0" borderId="4" xfId="26" applyNumberFormat="1" applyFont="1" applyFill="1" applyBorder="1" applyAlignment="1">
      <alignment horizontal="right" vertical="center"/>
    </xf>
    <xf numFmtId="0" fontId="16" fillId="0" borderId="1" xfId="12" applyFont="1" applyFill="1" applyBorder="1" applyAlignment="1">
      <alignment horizontal="center" vertical="center" wrapText="1"/>
    </xf>
    <xf numFmtId="0" fontId="9" fillId="0" borderId="5" xfId="11" applyFont="1" applyFill="1" applyBorder="1" applyAlignment="1">
      <alignment horizontal="left" vertical="center" indent="3"/>
    </xf>
    <xf numFmtId="166" fontId="9" fillId="0" borderId="0" xfId="45" applyNumberFormat="1" applyFont="1" applyFill="1" applyBorder="1" applyAlignment="1">
      <alignment horizontal="right" vertical="center"/>
    </xf>
    <xf numFmtId="167" fontId="17" fillId="2" borderId="3" xfId="45" applyNumberFormat="1" applyFont="1" applyFill="1" applyBorder="1" applyAlignment="1">
      <alignment horizontal="right" vertical="center"/>
    </xf>
    <xf numFmtId="166" fontId="17" fillId="0" borderId="13" xfId="45" applyNumberFormat="1" applyFont="1" applyFill="1" applyBorder="1" applyAlignment="1">
      <alignment horizontal="right" vertical="center"/>
    </xf>
    <xf numFmtId="166" fontId="9" fillId="0" borderId="6" xfId="11" applyNumberFormat="1" applyFont="1" applyFill="1" applyBorder="1" applyAlignment="1">
      <alignment vertical="center"/>
    </xf>
    <xf numFmtId="1" fontId="5" fillId="0" borderId="0" xfId="45" applyNumberFormat="1" applyFont="1" applyFill="1" applyBorder="1" applyAlignment="1">
      <alignment horizontal="right" vertical="center"/>
    </xf>
    <xf numFmtId="167" fontId="23" fillId="0" borderId="0" xfId="45" applyNumberFormat="1" applyFont="1" applyFill="1" applyBorder="1" applyAlignment="1">
      <alignment horizontal="right" vertical="center"/>
    </xf>
    <xf numFmtId="167" fontId="17" fillId="0" borderId="0" xfId="45" applyNumberFormat="1" applyFont="1" applyFill="1" applyBorder="1" applyAlignment="1">
      <alignment horizontal="right" vertical="center"/>
    </xf>
    <xf numFmtId="167" fontId="9" fillId="0" borderId="5" xfId="26" applyNumberFormat="1" applyFont="1" applyFill="1" applyBorder="1" applyAlignment="1">
      <alignment horizontal="right" vertical="center"/>
    </xf>
    <xf numFmtId="167" fontId="17" fillId="2" borderId="9" xfId="26" applyNumberFormat="1" applyFont="1" applyFill="1" applyBorder="1" applyAlignment="1">
      <alignment horizontal="right" vertical="center"/>
    </xf>
    <xf numFmtId="167" fontId="17" fillId="2" borderId="10" xfId="26" applyNumberFormat="1" applyFont="1" applyFill="1" applyBorder="1" applyAlignment="1">
      <alignment horizontal="right" vertical="center"/>
    </xf>
    <xf numFmtId="167" fontId="17" fillId="2" borderId="12" xfId="26" applyNumberFormat="1" applyFont="1" applyFill="1" applyBorder="1" applyAlignment="1">
      <alignment horizontal="right" vertical="center"/>
    </xf>
    <xf numFmtId="167" fontId="17" fillId="2" borderId="13" xfId="26" applyNumberFormat="1" applyFont="1" applyFill="1" applyBorder="1" applyAlignment="1">
      <alignment horizontal="right" vertical="center"/>
    </xf>
    <xf numFmtId="167" fontId="17" fillId="0" borderId="1" xfId="26" applyNumberFormat="1" applyFont="1" applyFill="1" applyBorder="1" applyAlignment="1">
      <alignment horizontal="right" vertical="center"/>
    </xf>
    <xf numFmtId="166" fontId="9" fillId="0" borderId="6" xfId="11" applyNumberFormat="1" applyFont="1" applyFill="1" applyBorder="1" applyAlignment="1">
      <alignment horizontal="center"/>
    </xf>
    <xf numFmtId="166" fontId="9" fillId="0" borderId="4" xfId="1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4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15" xfId="11" applyFont="1" applyFill="1" applyBorder="1" applyAlignment="1">
      <alignment horizontal="center" vertical="center"/>
    </xf>
    <xf numFmtId="0" fontId="9" fillId="0" borderId="11" xfId="11" applyFont="1" applyFill="1" applyBorder="1" applyAlignment="1">
      <alignment horizontal="center" vertical="center"/>
    </xf>
    <xf numFmtId="0" fontId="9" fillId="0" borderId="12" xfId="11" applyFont="1" applyFill="1" applyBorder="1" applyAlignment="1">
      <alignment horizontal="center" vertical="center"/>
    </xf>
    <xf numFmtId="0" fontId="9" fillId="0" borderId="13" xfId="11" applyFont="1" applyFill="1" applyBorder="1" applyAlignment="1">
      <alignment horizontal="center" vertical="center"/>
    </xf>
    <xf numFmtId="0" fontId="8" fillId="0" borderId="7" xfId="11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  <xf numFmtId="0" fontId="8" fillId="0" borderId="6" xfId="11" applyFont="1" applyFill="1" applyBorder="1" applyAlignment="1">
      <alignment horizontal="center"/>
    </xf>
    <xf numFmtId="0" fontId="8" fillId="0" borderId="7" xfId="11" applyFont="1" applyFill="1" applyBorder="1" applyAlignment="1">
      <alignment horizontal="center"/>
    </xf>
    <xf numFmtId="0" fontId="8" fillId="0" borderId="3" xfId="11" applyFont="1" applyFill="1" applyBorder="1" applyAlignment="1">
      <alignment horizontal="center"/>
    </xf>
  </cellXfs>
  <cellStyles count="54"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3" xfId="28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Percent" xfId="45" builtinId="5"/>
    <cellStyle name="Percent 2" xfId="46"/>
    <cellStyle name="Percent 3" xfId="47"/>
    <cellStyle name="Percent 3 2" xfId="48"/>
    <cellStyle name="Percent 4" xfId="49"/>
    <cellStyle name="Percent 4 2" xfId="50"/>
    <cellStyle name="Percent 5" xfId="51"/>
    <cellStyle name="Style 1" xfId="52"/>
    <cellStyle name="Style 1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71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N5" sqref="N5"/>
    </sheetView>
  </sheetViews>
  <sheetFormatPr defaultRowHeight="15"/>
  <cols>
    <col min="1" max="1" width="61.5703125" customWidth="1"/>
    <col min="2" max="14" width="11.7109375" style="16" customWidth="1"/>
    <col min="15" max="15" width="11.85546875" customWidth="1"/>
    <col min="16" max="16" width="10.85546875" customWidth="1"/>
    <col min="17" max="17" width="11.42578125" customWidth="1"/>
    <col min="18" max="18" width="5.140625" customWidth="1"/>
    <col min="19" max="19" width="8.140625" customWidth="1"/>
  </cols>
  <sheetData>
    <row r="1" spans="1:20" ht="13.5" customHeight="1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20" ht="18.75">
      <c r="A2" s="124" t="s">
        <v>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1:20" ht="18.75" customHeight="1">
      <c r="A3" s="127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</row>
    <row r="4" spans="1:20" ht="15.75">
      <c r="A4" s="6"/>
      <c r="B4" s="130">
        <v>2021</v>
      </c>
      <c r="C4" s="130"/>
      <c r="D4" s="130"/>
      <c r="E4" s="130"/>
      <c r="F4" s="130"/>
      <c r="G4" s="131"/>
      <c r="H4" s="132">
        <v>2022</v>
      </c>
      <c r="I4" s="133"/>
      <c r="J4" s="133"/>
      <c r="K4" s="133"/>
      <c r="L4" s="133"/>
      <c r="M4" s="133"/>
      <c r="N4" s="133"/>
      <c r="O4" s="133"/>
      <c r="P4" s="133"/>
      <c r="Q4" s="134"/>
    </row>
    <row r="5" spans="1:20" ht="53.25" customHeight="1">
      <c r="A5" s="5"/>
      <c r="B5" s="23" t="s">
        <v>65</v>
      </c>
      <c r="C5" s="23" t="s">
        <v>66</v>
      </c>
      <c r="D5" s="23" t="s">
        <v>1</v>
      </c>
      <c r="E5" s="23" t="s">
        <v>55</v>
      </c>
      <c r="F5" s="23" t="s">
        <v>54</v>
      </c>
      <c r="G5" s="23" t="s">
        <v>68</v>
      </c>
      <c r="H5" s="23" t="s">
        <v>57</v>
      </c>
      <c r="I5" s="23" t="s">
        <v>58</v>
      </c>
      <c r="J5" s="23" t="s">
        <v>40</v>
      </c>
      <c r="K5" s="23" t="s">
        <v>41</v>
      </c>
      <c r="L5" s="23" t="s">
        <v>77</v>
      </c>
      <c r="M5" s="23" t="s">
        <v>80</v>
      </c>
      <c r="N5" s="23" t="s">
        <v>79</v>
      </c>
      <c r="O5" s="24" t="s">
        <v>18</v>
      </c>
      <c r="P5" s="104" t="s">
        <v>76</v>
      </c>
      <c r="Q5" s="24" t="s">
        <v>39</v>
      </c>
    </row>
    <row r="6" spans="1:20" ht="19.5" customHeight="1">
      <c r="A6" s="25" t="s">
        <v>33</v>
      </c>
      <c r="B6" s="26">
        <v>3233.4</v>
      </c>
      <c r="C6" s="26">
        <v>3228.5</v>
      </c>
      <c r="D6" s="26">
        <v>3247.1</v>
      </c>
      <c r="E6" s="26">
        <v>3271.2</v>
      </c>
      <c r="F6" s="26">
        <v>3295.8</v>
      </c>
      <c r="G6" s="26">
        <v>3321.5</v>
      </c>
      <c r="H6" s="26">
        <v>3290.2</v>
      </c>
      <c r="I6" s="26">
        <v>3282.1</v>
      </c>
      <c r="J6" s="26">
        <v>3336.4</v>
      </c>
      <c r="K6" s="26">
        <v>3344.8</v>
      </c>
      <c r="L6" s="26">
        <v>3442.7</v>
      </c>
      <c r="M6" s="26">
        <v>3449.2</v>
      </c>
      <c r="N6" s="26">
        <v>3490.4</v>
      </c>
      <c r="O6" s="27">
        <f>N6/M6-1</f>
        <v>1.1944798793923406E-2</v>
      </c>
      <c r="P6" s="27">
        <f>N6/G6-1</f>
        <v>5.0850519343670131E-2</v>
      </c>
      <c r="Q6" s="27">
        <f>N6/B6-1</f>
        <v>7.9482897259850249E-2</v>
      </c>
    </row>
    <row r="7" spans="1:20" ht="15.75">
      <c r="A7" s="28" t="s">
        <v>2</v>
      </c>
      <c r="B7" s="29">
        <f t="shared" ref="B7:N7" si="0">SUM(B8:B10)</f>
        <v>326.7</v>
      </c>
      <c r="C7" s="29">
        <f t="shared" si="0"/>
        <v>337.4</v>
      </c>
      <c r="D7" s="29">
        <f t="shared" si="0"/>
        <v>340</v>
      </c>
      <c r="E7" s="29">
        <f t="shared" si="0"/>
        <v>345.20000000000005</v>
      </c>
      <c r="F7" s="29">
        <f t="shared" si="0"/>
        <v>349.1</v>
      </c>
      <c r="G7" s="29">
        <f t="shared" si="0"/>
        <v>371.5</v>
      </c>
      <c r="H7" s="29">
        <f t="shared" si="0"/>
        <v>369.5</v>
      </c>
      <c r="I7" s="29">
        <f t="shared" si="0"/>
        <v>372.4</v>
      </c>
      <c r="J7" s="29">
        <f t="shared" si="0"/>
        <v>364.1</v>
      </c>
      <c r="K7" s="29">
        <f t="shared" si="0"/>
        <v>362.20000000000005</v>
      </c>
      <c r="L7" s="29">
        <f t="shared" si="0"/>
        <v>361.29999999999995</v>
      </c>
      <c r="M7" s="29">
        <f t="shared" si="0"/>
        <v>352.1</v>
      </c>
      <c r="N7" s="29">
        <f t="shared" si="0"/>
        <v>354.40000000000003</v>
      </c>
      <c r="O7" s="30">
        <f t="shared" ref="O7:O45" si="1">N7/M7-1</f>
        <v>6.5322351604657491E-3</v>
      </c>
      <c r="P7" s="30">
        <f t="shared" ref="P7:P45" si="2">N7/G7-1</f>
        <v>-4.6029609690444007E-2</v>
      </c>
      <c r="Q7" s="30">
        <f t="shared" ref="Q7:Q45" si="3">N7/B7-1</f>
        <v>8.4787266605448552E-2</v>
      </c>
      <c r="R7" s="17"/>
    </row>
    <row r="8" spans="1:20" ht="17.25" customHeight="1">
      <c r="A8" s="31" t="s">
        <v>61</v>
      </c>
      <c r="B8" s="32">
        <v>122.7</v>
      </c>
      <c r="C8" s="32">
        <v>102.8</v>
      </c>
      <c r="D8" s="32">
        <v>115.5</v>
      </c>
      <c r="E8" s="32">
        <v>100.9</v>
      </c>
      <c r="F8" s="32">
        <v>95.5</v>
      </c>
      <c r="G8" s="32">
        <v>104</v>
      </c>
      <c r="H8" s="32">
        <v>80.3</v>
      </c>
      <c r="I8" s="32">
        <v>97.2</v>
      </c>
      <c r="J8" s="32">
        <v>85.6</v>
      </c>
      <c r="K8" s="32">
        <v>109.2</v>
      </c>
      <c r="L8" s="32">
        <v>108.6</v>
      </c>
      <c r="M8" s="32">
        <v>108.1</v>
      </c>
      <c r="N8" s="32">
        <v>65.7</v>
      </c>
      <c r="O8" s="103">
        <f t="shared" si="1"/>
        <v>-0.39222941720629045</v>
      </c>
      <c r="P8" s="103">
        <f t="shared" si="2"/>
        <v>-0.36826923076923079</v>
      </c>
      <c r="Q8" s="103">
        <f t="shared" si="3"/>
        <v>-0.46454767726161372</v>
      </c>
      <c r="R8" s="17"/>
      <c r="T8" s="17"/>
    </row>
    <row r="9" spans="1:20" ht="21" customHeight="1">
      <c r="A9" s="31" t="s">
        <v>69</v>
      </c>
      <c r="B9" s="32">
        <v>47.3</v>
      </c>
      <c r="C9" s="32">
        <v>80.2</v>
      </c>
      <c r="D9" s="32">
        <v>60.6</v>
      </c>
      <c r="E9" s="32">
        <v>82.4</v>
      </c>
      <c r="F9" s="32">
        <v>75.8</v>
      </c>
      <c r="G9" s="32">
        <v>102.8</v>
      </c>
      <c r="H9" s="32">
        <v>111.8</v>
      </c>
      <c r="I9" s="32">
        <v>91.2</v>
      </c>
      <c r="J9" s="32">
        <v>115.1</v>
      </c>
      <c r="K9" s="32">
        <v>95.9</v>
      </c>
      <c r="L9" s="32">
        <v>94.6</v>
      </c>
      <c r="M9" s="32">
        <v>93.1</v>
      </c>
      <c r="N9" s="32">
        <v>143.9</v>
      </c>
      <c r="O9" s="103">
        <f t="shared" si="1"/>
        <v>0.54564983888292184</v>
      </c>
      <c r="P9" s="103">
        <f t="shared" si="2"/>
        <v>0.39980544747081725</v>
      </c>
      <c r="Q9" s="103">
        <f t="shared" si="3"/>
        <v>2.0422832980972521</v>
      </c>
      <c r="R9" s="17"/>
    </row>
    <row r="10" spans="1:20" ht="15.75">
      <c r="A10" s="31" t="s">
        <v>59</v>
      </c>
      <c r="B10" s="32">
        <v>156.69999999999999</v>
      </c>
      <c r="C10" s="32">
        <v>154.4</v>
      </c>
      <c r="D10" s="32">
        <v>163.9</v>
      </c>
      <c r="E10" s="32">
        <v>161.9</v>
      </c>
      <c r="F10" s="32">
        <v>177.8</v>
      </c>
      <c r="G10" s="32">
        <v>164.7</v>
      </c>
      <c r="H10" s="32">
        <v>177.4</v>
      </c>
      <c r="I10" s="32">
        <v>184</v>
      </c>
      <c r="J10" s="32">
        <v>163.4</v>
      </c>
      <c r="K10" s="32">
        <v>157.1</v>
      </c>
      <c r="L10" s="32">
        <v>158.1</v>
      </c>
      <c r="M10" s="32">
        <v>150.9</v>
      </c>
      <c r="N10" s="32">
        <v>144.80000000000001</v>
      </c>
      <c r="O10" s="103">
        <f t="shared" si="1"/>
        <v>-4.042412193505629E-2</v>
      </c>
      <c r="P10" s="103">
        <f t="shared" si="2"/>
        <v>-0.1208257437765633</v>
      </c>
      <c r="Q10" s="103">
        <f t="shared" si="3"/>
        <v>-7.5941289087428032E-2</v>
      </c>
      <c r="R10" s="17"/>
    </row>
    <row r="11" spans="1:20" ht="15.75">
      <c r="A11" s="80" t="s">
        <v>3</v>
      </c>
      <c r="B11" s="32">
        <v>66.599999999999994</v>
      </c>
      <c r="C11" s="32">
        <v>54.5</v>
      </c>
      <c r="D11" s="32">
        <v>55.1</v>
      </c>
      <c r="E11" s="32">
        <v>61.9</v>
      </c>
      <c r="F11" s="32">
        <v>65.599999999999994</v>
      </c>
      <c r="G11" s="32">
        <v>49.1</v>
      </c>
      <c r="H11" s="32">
        <v>50.3</v>
      </c>
      <c r="I11" s="32">
        <v>44.3</v>
      </c>
      <c r="J11" s="32">
        <v>44.8</v>
      </c>
      <c r="K11" s="32">
        <v>30.6</v>
      </c>
      <c r="L11" s="32">
        <v>41.4</v>
      </c>
      <c r="M11" s="32">
        <v>39</v>
      </c>
      <c r="N11" s="32">
        <v>36.200000000000003</v>
      </c>
      <c r="O11" s="103">
        <f t="shared" si="1"/>
        <v>-7.1794871794871762E-2</v>
      </c>
      <c r="P11" s="103">
        <f t="shared" si="2"/>
        <v>-0.2627291242362525</v>
      </c>
      <c r="Q11" s="103">
        <f t="shared" si="3"/>
        <v>-0.45645645645645638</v>
      </c>
      <c r="R11" s="17"/>
    </row>
    <row r="12" spans="1:20" ht="15.75">
      <c r="A12" s="28" t="s">
        <v>25</v>
      </c>
      <c r="B12" s="29">
        <f t="shared" ref="B12:N12" si="4">B13+B21</f>
        <v>1768.6000000000004</v>
      </c>
      <c r="C12" s="29">
        <f t="shared" si="4"/>
        <v>1771.4</v>
      </c>
      <c r="D12" s="29">
        <f t="shared" si="4"/>
        <v>1776.5000000000002</v>
      </c>
      <c r="E12" s="29">
        <f t="shared" si="4"/>
        <v>1762.9999999999998</v>
      </c>
      <c r="F12" s="29">
        <f t="shared" si="4"/>
        <v>1788.3</v>
      </c>
      <c r="G12" s="29">
        <f t="shared" si="4"/>
        <v>1793.9999999999998</v>
      </c>
      <c r="H12" s="29">
        <f t="shared" si="4"/>
        <v>1800.4</v>
      </c>
      <c r="I12" s="29">
        <f t="shared" si="4"/>
        <v>1810.1000000000001</v>
      </c>
      <c r="J12" s="29">
        <f t="shared" si="4"/>
        <v>1831.9</v>
      </c>
      <c r="K12" s="29">
        <f t="shared" si="4"/>
        <v>1817.3999999999999</v>
      </c>
      <c r="L12" s="29">
        <f t="shared" si="4"/>
        <v>1865.4999999999998</v>
      </c>
      <c r="M12" s="29">
        <f t="shared" si="4"/>
        <v>1866.1</v>
      </c>
      <c r="N12" s="29">
        <f t="shared" si="4"/>
        <v>1857.3999999999999</v>
      </c>
      <c r="O12" s="30">
        <f t="shared" si="1"/>
        <v>-4.6621295750496339E-3</v>
      </c>
      <c r="P12" s="30">
        <f t="shared" si="2"/>
        <v>3.5340022296544094E-2</v>
      </c>
      <c r="Q12" s="30">
        <f t="shared" si="3"/>
        <v>5.0209205020920189E-2</v>
      </c>
    </row>
    <row r="13" spans="1:20" ht="15.75">
      <c r="A13" s="31" t="s">
        <v>26</v>
      </c>
      <c r="B13" s="32">
        <f t="shared" ref="B13:N13" si="5">B14+B15+B16+B20</f>
        <v>1594.2000000000003</v>
      </c>
      <c r="C13" s="32">
        <f t="shared" si="5"/>
        <v>1598.4</v>
      </c>
      <c r="D13" s="32">
        <f t="shared" si="5"/>
        <v>1602.1000000000001</v>
      </c>
      <c r="E13" s="32">
        <f t="shared" si="5"/>
        <v>1589.8999999999999</v>
      </c>
      <c r="F13" s="32">
        <f t="shared" si="5"/>
        <v>1617.7</v>
      </c>
      <c r="G13" s="32">
        <f t="shared" si="5"/>
        <v>1618.8999999999999</v>
      </c>
      <c r="H13" s="32">
        <f t="shared" si="5"/>
        <v>1618.2</v>
      </c>
      <c r="I13" s="32">
        <f t="shared" si="5"/>
        <v>1620.0000000000002</v>
      </c>
      <c r="J13" s="32">
        <f t="shared" si="5"/>
        <v>1639.2</v>
      </c>
      <c r="K13" s="32">
        <f t="shared" si="5"/>
        <v>1620.9999999999998</v>
      </c>
      <c r="L13" s="32">
        <f t="shared" si="5"/>
        <v>1669.1999999999998</v>
      </c>
      <c r="M13" s="32">
        <f t="shared" si="5"/>
        <v>1658.8999999999999</v>
      </c>
      <c r="N13" s="32">
        <f t="shared" si="5"/>
        <v>1646.8</v>
      </c>
      <c r="O13" s="103">
        <f t="shared" si="1"/>
        <v>-7.2939899933690544E-3</v>
      </c>
      <c r="P13" s="103">
        <f t="shared" si="2"/>
        <v>1.7233924269565826E-2</v>
      </c>
      <c r="Q13" s="103">
        <f t="shared" si="3"/>
        <v>3.299460544473698E-2</v>
      </c>
    </row>
    <row r="14" spans="1:20" ht="15.75">
      <c r="A14" s="33" t="s">
        <v>15</v>
      </c>
      <c r="B14" s="32">
        <v>244.6</v>
      </c>
      <c r="C14" s="32">
        <v>246</v>
      </c>
      <c r="D14" s="32">
        <v>245.2</v>
      </c>
      <c r="E14" s="32">
        <v>235.8</v>
      </c>
      <c r="F14" s="32">
        <v>234.3</v>
      </c>
      <c r="G14" s="32">
        <v>236</v>
      </c>
      <c r="H14" s="32">
        <v>224.9</v>
      </c>
      <c r="I14" s="32">
        <v>224.9</v>
      </c>
      <c r="J14" s="32">
        <v>226.8</v>
      </c>
      <c r="K14" s="32">
        <v>211</v>
      </c>
      <c r="L14" s="32">
        <v>213.9</v>
      </c>
      <c r="M14" s="32">
        <v>222.4</v>
      </c>
      <c r="N14" s="32">
        <v>214</v>
      </c>
      <c r="O14" s="103">
        <f t="shared" si="1"/>
        <v>-3.7769784172661858E-2</v>
      </c>
      <c r="P14" s="103">
        <f t="shared" si="2"/>
        <v>-9.3220338983050821E-2</v>
      </c>
      <c r="Q14" s="103">
        <f t="shared" si="3"/>
        <v>-0.12510220768601799</v>
      </c>
    </row>
    <row r="15" spans="1:20" ht="15.75">
      <c r="A15" s="33" t="s">
        <v>14</v>
      </c>
      <c r="B15" s="34">
        <v>225.5</v>
      </c>
      <c r="C15" s="34">
        <v>224.9</v>
      </c>
      <c r="D15" s="34">
        <v>222.8</v>
      </c>
      <c r="E15" s="34">
        <v>222.4</v>
      </c>
      <c r="F15" s="34">
        <v>241.3</v>
      </c>
      <c r="G15" s="34">
        <v>245.4</v>
      </c>
      <c r="H15" s="34">
        <v>256.2</v>
      </c>
      <c r="I15" s="34">
        <v>254.8</v>
      </c>
      <c r="J15" s="34">
        <v>263.89999999999998</v>
      </c>
      <c r="K15" s="34">
        <v>257.39999999999998</v>
      </c>
      <c r="L15" s="34">
        <v>260.8</v>
      </c>
      <c r="M15" s="34">
        <v>260</v>
      </c>
      <c r="N15" s="34">
        <v>251.3</v>
      </c>
      <c r="O15" s="103">
        <f t="shared" si="1"/>
        <v>-3.3461538461538431E-2</v>
      </c>
      <c r="P15" s="103">
        <f t="shared" si="2"/>
        <v>2.4042379788101087E-2</v>
      </c>
      <c r="Q15" s="103">
        <f t="shared" si="3"/>
        <v>0.11441241685144132</v>
      </c>
    </row>
    <row r="16" spans="1:20" ht="15.75">
      <c r="A16" s="33" t="s">
        <v>12</v>
      </c>
      <c r="B16" s="34">
        <f t="shared" ref="B16:N16" si="6">B19+B17</f>
        <v>1110.7</v>
      </c>
      <c r="C16" s="34">
        <f t="shared" si="6"/>
        <v>1113.5</v>
      </c>
      <c r="D16" s="34">
        <f t="shared" si="6"/>
        <v>1119.4000000000001</v>
      </c>
      <c r="E16" s="34">
        <f t="shared" si="6"/>
        <v>1116.5999999999999</v>
      </c>
      <c r="F16" s="34">
        <f t="shared" si="6"/>
        <v>1126.4000000000001</v>
      </c>
      <c r="G16" s="34">
        <f t="shared" si="6"/>
        <v>1120.7</v>
      </c>
      <c r="H16" s="34">
        <f t="shared" si="6"/>
        <v>1120.8000000000002</v>
      </c>
      <c r="I16" s="34">
        <f t="shared" si="6"/>
        <v>1121.9000000000001</v>
      </c>
      <c r="J16" s="34">
        <f t="shared" si="6"/>
        <v>1133</v>
      </c>
      <c r="K16" s="34">
        <f t="shared" si="6"/>
        <v>1137.8</v>
      </c>
      <c r="L16" s="34">
        <f t="shared" si="6"/>
        <v>1177.1999999999998</v>
      </c>
      <c r="M16" s="34">
        <f t="shared" si="6"/>
        <v>1162.8</v>
      </c>
      <c r="N16" s="34">
        <f t="shared" si="6"/>
        <v>1168.0999999999999</v>
      </c>
      <c r="O16" s="103">
        <f t="shared" si="1"/>
        <v>4.5579635362915649E-3</v>
      </c>
      <c r="P16" s="103">
        <f t="shared" si="2"/>
        <v>4.2294994200053448E-2</v>
      </c>
      <c r="Q16" s="103">
        <f t="shared" si="3"/>
        <v>5.1679121274871509E-2</v>
      </c>
    </row>
    <row r="17" spans="1:18" ht="18.75">
      <c r="A17" s="35" t="s">
        <v>70</v>
      </c>
      <c r="B17" s="69">
        <v>772.4</v>
      </c>
      <c r="C17" s="69">
        <v>772.8</v>
      </c>
      <c r="D17" s="69">
        <v>775.6</v>
      </c>
      <c r="E17" s="69">
        <v>772.3</v>
      </c>
      <c r="F17" s="69">
        <v>779</v>
      </c>
      <c r="G17" s="69">
        <v>773.1</v>
      </c>
      <c r="H17" s="69">
        <v>771.7</v>
      </c>
      <c r="I17" s="69">
        <v>769.9</v>
      </c>
      <c r="J17" s="69">
        <v>776.2</v>
      </c>
      <c r="K17" s="69">
        <v>782.5</v>
      </c>
      <c r="L17" s="69">
        <v>801.3</v>
      </c>
      <c r="M17" s="69">
        <v>801.6</v>
      </c>
      <c r="N17" s="69">
        <v>806</v>
      </c>
      <c r="O17" s="103">
        <f t="shared" si="1"/>
        <v>5.4890219560876918E-3</v>
      </c>
      <c r="P17" s="103">
        <f t="shared" si="2"/>
        <v>4.2555943603673541E-2</v>
      </c>
      <c r="Q17" s="103">
        <f t="shared" si="3"/>
        <v>4.3500776799585639E-2</v>
      </c>
    </row>
    <row r="18" spans="1:18" s="16" customFormat="1" ht="15.75">
      <c r="A18" s="36" t="s">
        <v>34</v>
      </c>
      <c r="B18" s="119" t="s">
        <v>35</v>
      </c>
      <c r="C18" s="119" t="s">
        <v>35</v>
      </c>
      <c r="D18" s="109">
        <v>93.9</v>
      </c>
      <c r="E18" s="88" t="s">
        <v>35</v>
      </c>
      <c r="F18" s="88" t="s">
        <v>35</v>
      </c>
      <c r="G18" s="109">
        <v>91.2</v>
      </c>
      <c r="H18" s="88" t="s">
        <v>35</v>
      </c>
      <c r="I18" s="88" t="s">
        <v>35</v>
      </c>
      <c r="J18" s="109">
        <v>87.9</v>
      </c>
      <c r="K18" s="88" t="s">
        <v>35</v>
      </c>
      <c r="L18" s="88" t="s">
        <v>35</v>
      </c>
      <c r="M18" s="109">
        <v>84</v>
      </c>
      <c r="N18" s="88" t="s">
        <v>35</v>
      </c>
      <c r="O18" s="88" t="s">
        <v>35</v>
      </c>
      <c r="P18" s="88" t="s">
        <v>35</v>
      </c>
      <c r="Q18" s="120" t="s">
        <v>35</v>
      </c>
    </row>
    <row r="19" spans="1:18" ht="15.75">
      <c r="A19" s="35" t="s">
        <v>27</v>
      </c>
      <c r="B19" s="70">
        <v>338.3</v>
      </c>
      <c r="C19" s="70">
        <v>340.7</v>
      </c>
      <c r="D19" s="70">
        <v>343.8</v>
      </c>
      <c r="E19" s="70">
        <v>344.3</v>
      </c>
      <c r="F19" s="70">
        <v>347.4</v>
      </c>
      <c r="G19" s="70">
        <v>347.6</v>
      </c>
      <c r="H19" s="70">
        <v>349.1</v>
      </c>
      <c r="I19" s="70">
        <v>352</v>
      </c>
      <c r="J19" s="70">
        <v>356.8</v>
      </c>
      <c r="K19" s="70">
        <v>355.3</v>
      </c>
      <c r="L19" s="70">
        <v>375.9</v>
      </c>
      <c r="M19" s="70">
        <v>361.2</v>
      </c>
      <c r="N19" s="70">
        <v>362.1</v>
      </c>
      <c r="O19" s="103">
        <f t="shared" si="1"/>
        <v>2.491694352159568E-3</v>
      </c>
      <c r="P19" s="103">
        <f t="shared" si="2"/>
        <v>4.1714614499424707E-2</v>
      </c>
      <c r="Q19" s="103">
        <f t="shared" si="3"/>
        <v>7.0351758793969932E-2</v>
      </c>
    </row>
    <row r="20" spans="1:18" ht="15.75">
      <c r="A20" s="33" t="s">
        <v>13</v>
      </c>
      <c r="B20" s="32">
        <v>13.4</v>
      </c>
      <c r="C20" s="32">
        <v>14</v>
      </c>
      <c r="D20" s="32">
        <v>14.7</v>
      </c>
      <c r="E20" s="32">
        <v>15.1</v>
      </c>
      <c r="F20" s="32">
        <v>15.7</v>
      </c>
      <c r="G20" s="32">
        <v>16.8</v>
      </c>
      <c r="H20" s="32">
        <v>16.3</v>
      </c>
      <c r="I20" s="32">
        <v>18.399999999999999</v>
      </c>
      <c r="J20" s="32">
        <v>15.5</v>
      </c>
      <c r="K20" s="32">
        <v>14.8</v>
      </c>
      <c r="L20" s="32">
        <v>17.3</v>
      </c>
      <c r="M20" s="32">
        <v>13.7</v>
      </c>
      <c r="N20" s="32">
        <v>13.4</v>
      </c>
      <c r="O20" s="103">
        <f t="shared" si="1"/>
        <v>-2.1897810218978075E-2</v>
      </c>
      <c r="P20" s="103">
        <f t="shared" si="2"/>
        <v>-0.20238095238095244</v>
      </c>
      <c r="Q20" s="103">
        <f t="shared" si="3"/>
        <v>0</v>
      </c>
    </row>
    <row r="21" spans="1:18" ht="18.75">
      <c r="A21" s="37" t="s">
        <v>73</v>
      </c>
      <c r="B21" s="32">
        <v>174.4</v>
      </c>
      <c r="C21" s="32">
        <v>173</v>
      </c>
      <c r="D21" s="32">
        <v>174.4</v>
      </c>
      <c r="E21" s="32">
        <v>173.1</v>
      </c>
      <c r="F21" s="32">
        <v>170.6</v>
      </c>
      <c r="G21" s="32">
        <v>175.1</v>
      </c>
      <c r="H21" s="32">
        <v>182.2</v>
      </c>
      <c r="I21" s="32">
        <v>190.1</v>
      </c>
      <c r="J21" s="32">
        <v>192.7</v>
      </c>
      <c r="K21" s="32">
        <v>196.4</v>
      </c>
      <c r="L21" s="32">
        <v>196.3</v>
      </c>
      <c r="M21" s="32">
        <v>207.2</v>
      </c>
      <c r="N21" s="32">
        <v>210.6</v>
      </c>
      <c r="O21" s="103">
        <f t="shared" si="1"/>
        <v>1.6409266409266543E-2</v>
      </c>
      <c r="P21" s="103">
        <f t="shared" si="2"/>
        <v>0.20274129069103375</v>
      </c>
      <c r="Q21" s="103">
        <f t="shared" si="3"/>
        <v>0.20756880733944949</v>
      </c>
    </row>
    <row r="22" spans="1:18" ht="15.75">
      <c r="A22" s="38" t="s">
        <v>4</v>
      </c>
      <c r="B22" s="34">
        <v>14.2</v>
      </c>
      <c r="C22" s="34">
        <v>14.1</v>
      </c>
      <c r="D22" s="34">
        <v>13.7</v>
      </c>
      <c r="E22" s="34">
        <v>14.3</v>
      </c>
      <c r="F22" s="34">
        <v>14.2</v>
      </c>
      <c r="G22" s="34">
        <v>14.1</v>
      </c>
      <c r="H22" s="34">
        <v>13.6</v>
      </c>
      <c r="I22" s="34">
        <v>13.5</v>
      </c>
      <c r="J22" s="34">
        <v>13.8</v>
      </c>
      <c r="K22" s="34">
        <v>13.6</v>
      </c>
      <c r="L22" s="34">
        <v>15.2</v>
      </c>
      <c r="M22" s="34">
        <v>14.9</v>
      </c>
      <c r="N22" s="34">
        <v>16.3</v>
      </c>
      <c r="O22" s="103">
        <f t="shared" si="1"/>
        <v>9.3959731543624248E-2</v>
      </c>
      <c r="P22" s="103">
        <f t="shared" si="2"/>
        <v>0.15602836879432624</v>
      </c>
      <c r="Q22" s="103">
        <f t="shared" si="3"/>
        <v>0.147887323943662</v>
      </c>
    </row>
    <row r="23" spans="1:18" ht="18.75">
      <c r="A23" s="28" t="s">
        <v>74</v>
      </c>
      <c r="B23" s="29">
        <f t="shared" ref="B23:N23" si="7">SUM(B24:B27)</f>
        <v>469.29999999999995</v>
      </c>
      <c r="C23" s="29">
        <f t="shared" si="7"/>
        <v>470.40000000000003</v>
      </c>
      <c r="D23" s="29">
        <f t="shared" si="7"/>
        <v>475.90000000000003</v>
      </c>
      <c r="E23" s="29">
        <f t="shared" si="7"/>
        <v>477.09999999999997</v>
      </c>
      <c r="F23" s="29">
        <f t="shared" si="7"/>
        <v>474.5</v>
      </c>
      <c r="G23" s="29">
        <f t="shared" si="7"/>
        <v>473.20000000000005</v>
      </c>
      <c r="H23" s="29">
        <f t="shared" si="7"/>
        <v>469.4</v>
      </c>
      <c r="I23" s="29">
        <f t="shared" si="7"/>
        <v>470.1</v>
      </c>
      <c r="J23" s="29">
        <f t="shared" si="7"/>
        <v>472.69999999999993</v>
      </c>
      <c r="K23" s="29">
        <f t="shared" si="7"/>
        <v>476.7</v>
      </c>
      <c r="L23" s="29">
        <f t="shared" si="7"/>
        <v>490.7</v>
      </c>
      <c r="M23" s="29">
        <f t="shared" si="7"/>
        <v>486.4</v>
      </c>
      <c r="N23" s="29">
        <f t="shared" si="7"/>
        <v>487.7</v>
      </c>
      <c r="O23" s="30">
        <f t="shared" si="1"/>
        <v>2.6726973684210176E-3</v>
      </c>
      <c r="P23" s="30">
        <f t="shared" si="2"/>
        <v>3.0642434488588277E-2</v>
      </c>
      <c r="Q23" s="30">
        <f t="shared" si="3"/>
        <v>3.9207330066055812E-2</v>
      </c>
    </row>
    <row r="24" spans="1:18" ht="15.75">
      <c r="A24" s="105" t="s">
        <v>5</v>
      </c>
      <c r="B24" s="32">
        <v>287.79999999999995</v>
      </c>
      <c r="C24" s="32">
        <v>289.7</v>
      </c>
      <c r="D24" s="32">
        <v>295.90000000000003</v>
      </c>
      <c r="E24" s="32">
        <v>296.5</v>
      </c>
      <c r="F24" s="32">
        <v>301.39999999999998</v>
      </c>
      <c r="G24" s="32">
        <v>295.7</v>
      </c>
      <c r="H24" s="32">
        <v>289.5</v>
      </c>
      <c r="I24" s="32">
        <v>290.3</v>
      </c>
      <c r="J24" s="32">
        <v>275.2</v>
      </c>
      <c r="K24" s="32">
        <v>277.2</v>
      </c>
      <c r="L24" s="32">
        <v>279.8</v>
      </c>
      <c r="M24" s="32">
        <v>275.5</v>
      </c>
      <c r="N24" s="32">
        <v>248.60000000000002</v>
      </c>
      <c r="O24" s="103">
        <f t="shared" si="1"/>
        <v>-9.7640653357531693E-2</v>
      </c>
      <c r="P24" s="103">
        <f t="shared" si="2"/>
        <v>-0.15928305715251934</v>
      </c>
      <c r="Q24" s="103">
        <f t="shared" si="3"/>
        <v>-0.13620569840166763</v>
      </c>
    </row>
    <row r="25" spans="1:18" ht="15.75">
      <c r="A25" s="105" t="s">
        <v>6</v>
      </c>
      <c r="B25" s="32">
        <v>13.2</v>
      </c>
      <c r="C25" s="32">
        <v>13.6</v>
      </c>
      <c r="D25" s="32">
        <v>13.8</v>
      </c>
      <c r="E25" s="32">
        <v>13.7</v>
      </c>
      <c r="F25" s="32">
        <v>14</v>
      </c>
      <c r="G25" s="32">
        <v>17.100000000000001</v>
      </c>
      <c r="H25" s="32">
        <v>16.399999999999999</v>
      </c>
      <c r="I25" s="32">
        <v>17</v>
      </c>
      <c r="J25" s="32">
        <v>16.899999999999999</v>
      </c>
      <c r="K25" s="32">
        <v>17</v>
      </c>
      <c r="L25" s="32">
        <v>16.399999999999999</v>
      </c>
      <c r="M25" s="32">
        <v>17</v>
      </c>
      <c r="N25" s="32">
        <v>16.3</v>
      </c>
      <c r="O25" s="103">
        <f t="shared" si="1"/>
        <v>-4.1176470588235259E-2</v>
      </c>
      <c r="P25" s="103">
        <f t="shared" si="2"/>
        <v>-4.6783625730994149E-2</v>
      </c>
      <c r="Q25" s="103">
        <f t="shared" si="3"/>
        <v>0.23484848484848486</v>
      </c>
    </row>
    <row r="26" spans="1:18" ht="15.75">
      <c r="A26" s="105" t="s">
        <v>7</v>
      </c>
      <c r="B26" s="32">
        <v>122.2</v>
      </c>
      <c r="C26" s="32">
        <v>121</v>
      </c>
      <c r="D26" s="32">
        <v>120</v>
      </c>
      <c r="E26" s="32">
        <v>120.6</v>
      </c>
      <c r="F26" s="32">
        <v>113.99999999999999</v>
      </c>
      <c r="G26" s="32">
        <v>117.8</v>
      </c>
      <c r="H26" s="32">
        <v>120.4</v>
      </c>
      <c r="I26" s="32">
        <v>119</v>
      </c>
      <c r="J26" s="32">
        <v>135.69999999999999</v>
      </c>
      <c r="K26" s="32">
        <v>137.69999999999999</v>
      </c>
      <c r="L26" s="32">
        <v>149</v>
      </c>
      <c r="M26" s="32">
        <v>149.19999999999999</v>
      </c>
      <c r="N26" s="32">
        <v>178.1</v>
      </c>
      <c r="O26" s="103">
        <f t="shared" si="1"/>
        <v>0.19369973190348522</v>
      </c>
      <c r="P26" s="103">
        <f t="shared" si="2"/>
        <v>0.51188455008488964</v>
      </c>
      <c r="Q26" s="103">
        <f t="shared" si="3"/>
        <v>0.45744680851063824</v>
      </c>
    </row>
    <row r="27" spans="1:18" ht="15.75">
      <c r="A27" s="39" t="s">
        <v>8</v>
      </c>
      <c r="B27" s="32">
        <v>46.1</v>
      </c>
      <c r="C27" s="32">
        <v>46.1</v>
      </c>
      <c r="D27" s="32">
        <v>46.2</v>
      </c>
      <c r="E27" s="32">
        <v>46.3</v>
      </c>
      <c r="F27" s="32">
        <v>45.1</v>
      </c>
      <c r="G27" s="32">
        <v>42.6</v>
      </c>
      <c r="H27" s="32">
        <v>43.1</v>
      </c>
      <c r="I27" s="32">
        <v>43.8</v>
      </c>
      <c r="J27" s="32">
        <v>44.9</v>
      </c>
      <c r="K27" s="32">
        <v>44.8</v>
      </c>
      <c r="L27" s="32">
        <v>45.5</v>
      </c>
      <c r="M27" s="32">
        <v>44.7</v>
      </c>
      <c r="N27" s="32">
        <v>44.7</v>
      </c>
      <c r="O27" s="103">
        <f t="shared" si="1"/>
        <v>0</v>
      </c>
      <c r="P27" s="103">
        <f t="shared" si="2"/>
        <v>4.9295774647887258E-2</v>
      </c>
      <c r="Q27" s="103">
        <f t="shared" si="3"/>
        <v>-3.0368763557483747E-2</v>
      </c>
    </row>
    <row r="28" spans="1:18" ht="15.75">
      <c r="A28" s="28" t="s">
        <v>9</v>
      </c>
      <c r="B28" s="29">
        <f t="shared" ref="B28:N28" si="8">B6-B7-B12-B23</f>
        <v>668.8</v>
      </c>
      <c r="C28" s="29">
        <f t="shared" si="8"/>
        <v>649.29999999999973</v>
      </c>
      <c r="D28" s="29">
        <f t="shared" si="8"/>
        <v>654.69999999999959</v>
      </c>
      <c r="E28" s="29">
        <f t="shared" si="8"/>
        <v>685.90000000000032</v>
      </c>
      <c r="F28" s="29">
        <f t="shared" si="8"/>
        <v>683.90000000000032</v>
      </c>
      <c r="G28" s="29">
        <f t="shared" si="8"/>
        <v>682.80000000000018</v>
      </c>
      <c r="H28" s="29">
        <f t="shared" si="8"/>
        <v>650.89999999999975</v>
      </c>
      <c r="I28" s="29">
        <f t="shared" si="8"/>
        <v>629.49999999999966</v>
      </c>
      <c r="J28" s="29">
        <f t="shared" si="8"/>
        <v>667.70000000000016</v>
      </c>
      <c r="K28" s="29">
        <f t="shared" si="8"/>
        <v>688.50000000000045</v>
      </c>
      <c r="L28" s="29">
        <f t="shared" si="8"/>
        <v>725.19999999999982</v>
      </c>
      <c r="M28" s="29">
        <f t="shared" si="8"/>
        <v>744.6</v>
      </c>
      <c r="N28" s="29">
        <f t="shared" si="8"/>
        <v>790.90000000000009</v>
      </c>
      <c r="O28" s="30">
        <f t="shared" si="1"/>
        <v>6.2181036798281131E-2</v>
      </c>
      <c r="P28" s="30">
        <f t="shared" si="2"/>
        <v>0.15831868775629743</v>
      </c>
      <c r="Q28" s="30">
        <f t="shared" si="3"/>
        <v>0.18256578947368451</v>
      </c>
    </row>
    <row r="29" spans="1:18" s="16" customFormat="1" ht="15.75">
      <c r="A29" s="39" t="s">
        <v>23</v>
      </c>
      <c r="B29" s="32">
        <v>176.3</v>
      </c>
      <c r="C29" s="32">
        <v>163</v>
      </c>
      <c r="D29" s="32">
        <v>161.1</v>
      </c>
      <c r="E29" s="32">
        <v>187.8</v>
      </c>
      <c r="F29" s="32">
        <v>176.3</v>
      </c>
      <c r="G29" s="32">
        <v>190.1</v>
      </c>
      <c r="H29" s="32">
        <v>152.80000000000001</v>
      </c>
      <c r="I29" s="32">
        <v>121.6</v>
      </c>
      <c r="J29" s="32">
        <v>136.69999999999999</v>
      </c>
      <c r="K29" s="32">
        <v>146.9</v>
      </c>
      <c r="L29" s="32">
        <v>171.5</v>
      </c>
      <c r="M29" s="32">
        <v>173.2</v>
      </c>
      <c r="N29" s="32">
        <v>214.5</v>
      </c>
      <c r="O29" s="103">
        <f t="shared" si="1"/>
        <v>0.23845265588914555</v>
      </c>
      <c r="P29" s="103">
        <f t="shared" si="2"/>
        <v>0.12835349815886388</v>
      </c>
      <c r="Q29" s="103">
        <f t="shared" si="3"/>
        <v>0.21667612024957461</v>
      </c>
    </row>
    <row r="30" spans="1:18" s="16" customFormat="1" ht="15.75">
      <c r="A30" s="39" t="s">
        <v>24</v>
      </c>
      <c r="B30" s="32">
        <v>238.1</v>
      </c>
      <c r="C30" s="32">
        <v>237.1</v>
      </c>
      <c r="D30" s="32">
        <v>243.5</v>
      </c>
      <c r="E30" s="32">
        <v>246.8</v>
      </c>
      <c r="F30" s="32">
        <v>243.4</v>
      </c>
      <c r="G30" s="32">
        <v>243.5</v>
      </c>
      <c r="H30" s="32">
        <v>241.7</v>
      </c>
      <c r="I30" s="32">
        <v>248.9</v>
      </c>
      <c r="J30" s="32">
        <v>262.2</v>
      </c>
      <c r="K30" s="32">
        <v>262.3</v>
      </c>
      <c r="L30" s="32">
        <v>276.8</v>
      </c>
      <c r="M30" s="32">
        <v>283.89999999999998</v>
      </c>
      <c r="N30" s="32">
        <v>291.3</v>
      </c>
      <c r="O30" s="103">
        <f t="shared" si="1"/>
        <v>2.6065516026770208E-2</v>
      </c>
      <c r="P30" s="103">
        <f t="shared" si="2"/>
        <v>0.19630390143737175</v>
      </c>
      <c r="Q30" s="103">
        <f t="shared" si="3"/>
        <v>0.22343553128937432</v>
      </c>
    </row>
    <row r="31" spans="1:18" s="16" customFormat="1" ht="18.75">
      <c r="A31" s="39" t="s">
        <v>42</v>
      </c>
      <c r="B31" s="32">
        <f t="shared" ref="B31:N31" si="9">B28-B29-B30</f>
        <v>254.39999999999995</v>
      </c>
      <c r="C31" s="32">
        <f t="shared" si="9"/>
        <v>249.19999999999973</v>
      </c>
      <c r="D31" s="32">
        <f t="shared" si="9"/>
        <v>250.09999999999957</v>
      </c>
      <c r="E31" s="32">
        <f t="shared" si="9"/>
        <v>251.3000000000003</v>
      </c>
      <c r="F31" s="32">
        <f t="shared" si="9"/>
        <v>264.20000000000027</v>
      </c>
      <c r="G31" s="32">
        <f t="shared" si="9"/>
        <v>249.20000000000016</v>
      </c>
      <c r="H31" s="32">
        <f t="shared" si="9"/>
        <v>256.39999999999975</v>
      </c>
      <c r="I31" s="32">
        <f t="shared" si="9"/>
        <v>258.99999999999966</v>
      </c>
      <c r="J31" s="32">
        <f t="shared" si="9"/>
        <v>268.80000000000024</v>
      </c>
      <c r="K31" s="32">
        <f t="shared" si="9"/>
        <v>279.30000000000047</v>
      </c>
      <c r="L31" s="32">
        <f t="shared" si="9"/>
        <v>276.89999999999981</v>
      </c>
      <c r="M31" s="32">
        <f t="shared" si="9"/>
        <v>287.50000000000011</v>
      </c>
      <c r="N31" s="32">
        <f t="shared" si="9"/>
        <v>285.10000000000008</v>
      </c>
      <c r="O31" s="103">
        <f t="shared" si="1"/>
        <v>-8.3478260869566112E-3</v>
      </c>
      <c r="P31" s="103">
        <f t="shared" si="2"/>
        <v>0.14406099518459037</v>
      </c>
      <c r="Q31" s="103">
        <f t="shared" si="3"/>
        <v>0.12067610062893142</v>
      </c>
    </row>
    <row r="32" spans="1:18" ht="15.75">
      <c r="A32" s="40" t="s">
        <v>10</v>
      </c>
      <c r="B32" s="29">
        <f t="shared" ref="B32:N32" si="10">B33+B38</f>
        <v>1915.1</v>
      </c>
      <c r="C32" s="29">
        <f t="shared" si="10"/>
        <v>1928.7</v>
      </c>
      <c r="D32" s="29">
        <f t="shared" si="10"/>
        <v>1942.3000000000002</v>
      </c>
      <c r="E32" s="29">
        <f t="shared" si="10"/>
        <v>1967.3</v>
      </c>
      <c r="F32" s="29">
        <f t="shared" si="10"/>
        <v>1966.8000000000002</v>
      </c>
      <c r="G32" s="29">
        <f t="shared" si="10"/>
        <v>1996.5</v>
      </c>
      <c r="H32" s="29">
        <f t="shared" si="10"/>
        <v>1982.4</v>
      </c>
      <c r="I32" s="29">
        <f t="shared" si="10"/>
        <v>1988.2</v>
      </c>
      <c r="J32" s="29">
        <f t="shared" si="10"/>
        <v>2006.2</v>
      </c>
      <c r="K32" s="29">
        <f t="shared" si="10"/>
        <v>2008.4</v>
      </c>
      <c r="L32" s="29">
        <f t="shared" si="10"/>
        <v>2040.5</v>
      </c>
      <c r="M32" s="29">
        <f t="shared" si="10"/>
        <v>2091.9</v>
      </c>
      <c r="N32" s="29">
        <f t="shared" si="10"/>
        <v>2132.9</v>
      </c>
      <c r="O32" s="30">
        <f t="shared" si="1"/>
        <v>1.9599407237439692E-2</v>
      </c>
      <c r="P32" s="30">
        <f t="shared" si="2"/>
        <v>6.8319559228650073E-2</v>
      </c>
      <c r="Q32" s="30">
        <f t="shared" si="3"/>
        <v>0.11372774267662278</v>
      </c>
      <c r="R32" s="20"/>
    </row>
    <row r="33" spans="1:19" ht="15.75">
      <c r="A33" s="41" t="s">
        <v>16</v>
      </c>
      <c r="B33" s="32">
        <f t="shared" ref="B33:N33" si="11">SUM(B34:B37)</f>
        <v>1684.1</v>
      </c>
      <c r="C33" s="32">
        <f t="shared" si="11"/>
        <v>1694.2</v>
      </c>
      <c r="D33" s="32">
        <f t="shared" si="11"/>
        <v>1699.1000000000001</v>
      </c>
      <c r="E33" s="32">
        <f t="shared" si="11"/>
        <v>1728.3</v>
      </c>
      <c r="F33" s="32">
        <f t="shared" si="11"/>
        <v>1737.1000000000001</v>
      </c>
      <c r="G33" s="32">
        <f t="shared" si="11"/>
        <v>1765.5</v>
      </c>
      <c r="H33" s="32">
        <f t="shared" si="11"/>
        <v>1761.9</v>
      </c>
      <c r="I33" s="32">
        <f t="shared" si="11"/>
        <v>1770.7</v>
      </c>
      <c r="J33" s="32">
        <f t="shared" si="11"/>
        <v>1791.4</v>
      </c>
      <c r="K33" s="32">
        <f t="shared" si="11"/>
        <v>1761.9</v>
      </c>
      <c r="L33" s="32">
        <f t="shared" si="11"/>
        <v>1797</v>
      </c>
      <c r="M33" s="32">
        <f t="shared" si="11"/>
        <v>1843.5000000000002</v>
      </c>
      <c r="N33" s="32">
        <f t="shared" si="11"/>
        <v>1876.6000000000001</v>
      </c>
      <c r="O33" s="103">
        <f t="shared" si="1"/>
        <v>1.7954976946026546E-2</v>
      </c>
      <c r="P33" s="103">
        <f t="shared" si="2"/>
        <v>6.2928348909657483E-2</v>
      </c>
      <c r="Q33" s="103">
        <f t="shared" si="3"/>
        <v>0.11430437622468981</v>
      </c>
      <c r="R33" s="20"/>
    </row>
    <row r="34" spans="1:19" ht="15.75">
      <c r="A34" s="42" t="s">
        <v>19</v>
      </c>
      <c r="B34" s="32">
        <v>291.5</v>
      </c>
      <c r="C34" s="32">
        <v>288.7</v>
      </c>
      <c r="D34" s="32">
        <v>297</v>
      </c>
      <c r="E34" s="32">
        <v>313.2</v>
      </c>
      <c r="F34" s="32">
        <v>308.60000000000002</v>
      </c>
      <c r="G34" s="32">
        <v>288.2</v>
      </c>
      <c r="H34" s="32">
        <v>286.89999999999998</v>
      </c>
      <c r="I34" s="32">
        <v>291.89999999999998</v>
      </c>
      <c r="J34" s="32">
        <v>291.39999999999998</v>
      </c>
      <c r="K34" s="32">
        <v>291</v>
      </c>
      <c r="L34" s="32">
        <v>321.89999999999998</v>
      </c>
      <c r="M34" s="32">
        <v>317.3</v>
      </c>
      <c r="N34" s="32">
        <v>362.1</v>
      </c>
      <c r="O34" s="103">
        <f t="shared" si="1"/>
        <v>0.14119130160731164</v>
      </c>
      <c r="P34" s="103">
        <f t="shared" si="2"/>
        <v>0.2564191533657183</v>
      </c>
      <c r="Q34" s="103">
        <f t="shared" si="3"/>
        <v>0.2421955403087479</v>
      </c>
    </row>
    <row r="35" spans="1:19" ht="15.75">
      <c r="A35" s="42" t="s">
        <v>20</v>
      </c>
      <c r="B35" s="32">
        <v>222.7</v>
      </c>
      <c r="C35" s="32">
        <v>233</v>
      </c>
      <c r="D35" s="32">
        <v>220.2</v>
      </c>
      <c r="E35" s="32">
        <v>226.9</v>
      </c>
      <c r="F35" s="32">
        <v>228.6</v>
      </c>
      <c r="G35" s="32">
        <v>247.9</v>
      </c>
      <c r="H35" s="32">
        <v>245.8</v>
      </c>
      <c r="I35" s="32">
        <v>230.1</v>
      </c>
      <c r="J35" s="32">
        <v>239.3</v>
      </c>
      <c r="K35" s="32">
        <v>205.1</v>
      </c>
      <c r="L35" s="32">
        <v>217.6</v>
      </c>
      <c r="M35" s="32">
        <v>212.6</v>
      </c>
      <c r="N35" s="32">
        <v>221.1</v>
      </c>
      <c r="O35" s="103">
        <f t="shared" si="1"/>
        <v>3.9981185324553081E-2</v>
      </c>
      <c r="P35" s="103">
        <f t="shared" si="2"/>
        <v>-0.10810810810810811</v>
      </c>
      <c r="Q35" s="103">
        <f t="shared" si="3"/>
        <v>-7.1845532105971888E-3</v>
      </c>
    </row>
    <row r="36" spans="1:19" ht="15.75">
      <c r="A36" s="42" t="s">
        <v>12</v>
      </c>
      <c r="B36" s="32">
        <v>1131.0999999999999</v>
      </c>
      <c r="C36" s="32">
        <v>1138.4000000000001</v>
      </c>
      <c r="D36" s="32">
        <v>1146.2</v>
      </c>
      <c r="E36" s="32">
        <v>1152.9000000000001</v>
      </c>
      <c r="F36" s="32">
        <v>1163.7</v>
      </c>
      <c r="G36" s="32">
        <v>1191.3</v>
      </c>
      <c r="H36" s="32">
        <v>1190.9000000000001</v>
      </c>
      <c r="I36" s="32">
        <v>1207</v>
      </c>
      <c r="J36" s="32">
        <v>1219.8</v>
      </c>
      <c r="K36" s="32">
        <v>1217.9000000000001</v>
      </c>
      <c r="L36" s="32">
        <v>1218.2</v>
      </c>
      <c r="M36" s="32">
        <v>1265.4000000000001</v>
      </c>
      <c r="N36" s="32">
        <v>1256.7</v>
      </c>
      <c r="O36" s="103">
        <f t="shared" si="1"/>
        <v>-6.8752963489805419E-3</v>
      </c>
      <c r="P36" s="103">
        <f t="shared" si="2"/>
        <v>5.4898010576680978E-2</v>
      </c>
      <c r="Q36" s="103">
        <f t="shared" si="3"/>
        <v>0.11104234815666181</v>
      </c>
    </row>
    <row r="37" spans="1:19" ht="15.75">
      <c r="A37" s="42" t="s">
        <v>13</v>
      </c>
      <c r="B37" s="32">
        <v>38.799999999999997</v>
      </c>
      <c r="C37" s="32">
        <v>34.1</v>
      </c>
      <c r="D37" s="32">
        <v>35.700000000000003</v>
      </c>
      <c r="E37" s="32">
        <v>35.299999999999997</v>
      </c>
      <c r="F37" s="32">
        <v>36.200000000000003</v>
      </c>
      <c r="G37" s="32">
        <v>38.1</v>
      </c>
      <c r="H37" s="32">
        <v>38.299999999999997</v>
      </c>
      <c r="I37" s="32">
        <v>41.7</v>
      </c>
      <c r="J37" s="32">
        <v>40.9</v>
      </c>
      <c r="K37" s="32">
        <v>47.9</v>
      </c>
      <c r="L37" s="32">
        <v>39.299999999999997</v>
      </c>
      <c r="M37" s="32">
        <v>48.2</v>
      </c>
      <c r="N37" s="32">
        <v>36.700000000000003</v>
      </c>
      <c r="O37" s="103">
        <f t="shared" si="1"/>
        <v>-0.2385892116182573</v>
      </c>
      <c r="P37" s="103">
        <f t="shared" si="2"/>
        <v>-3.6745406824146953E-2</v>
      </c>
      <c r="Q37" s="103">
        <f t="shared" si="3"/>
        <v>-5.4123711340205993E-2</v>
      </c>
    </row>
    <row r="38" spans="1:19" ht="15.75">
      <c r="A38" s="41" t="s">
        <v>17</v>
      </c>
      <c r="B38" s="43">
        <v>231</v>
      </c>
      <c r="C38" s="43">
        <v>234.5</v>
      </c>
      <c r="D38" s="43">
        <v>243.2</v>
      </c>
      <c r="E38" s="43">
        <v>239</v>
      </c>
      <c r="F38" s="43">
        <v>229.7</v>
      </c>
      <c r="G38" s="43">
        <v>231</v>
      </c>
      <c r="H38" s="43">
        <v>220.5</v>
      </c>
      <c r="I38" s="43">
        <v>217.5</v>
      </c>
      <c r="J38" s="43">
        <v>214.8</v>
      </c>
      <c r="K38" s="43">
        <v>246.5</v>
      </c>
      <c r="L38" s="43">
        <v>243.5</v>
      </c>
      <c r="M38" s="43">
        <v>248.4</v>
      </c>
      <c r="N38" s="43">
        <v>256.3</v>
      </c>
      <c r="O38" s="113">
        <f t="shared" si="1"/>
        <v>3.180354267310781E-2</v>
      </c>
      <c r="P38" s="113">
        <f t="shared" si="2"/>
        <v>0.10952380952380958</v>
      </c>
      <c r="Q38" s="113">
        <f t="shared" si="3"/>
        <v>0.10952380952380958</v>
      </c>
      <c r="R38" s="20"/>
    </row>
    <row r="39" spans="1:19" ht="18.75">
      <c r="A39" s="95" t="s">
        <v>43</v>
      </c>
      <c r="B39" s="45"/>
      <c r="C39" s="46"/>
      <c r="D39" s="97">
        <v>8.0000000000000002E-3</v>
      </c>
      <c r="E39" s="98"/>
      <c r="F39" s="99"/>
      <c r="G39" s="97">
        <v>8.0000000000000002E-3</v>
      </c>
      <c r="H39" s="45"/>
      <c r="I39" s="46"/>
      <c r="J39" s="97">
        <v>8.0000000000000002E-3</v>
      </c>
      <c r="K39" s="45"/>
      <c r="L39" s="46"/>
      <c r="M39" s="97">
        <v>8.9999999999999993E-3</v>
      </c>
      <c r="N39" s="45"/>
      <c r="O39" s="114"/>
      <c r="P39" s="114"/>
      <c r="Q39" s="115"/>
    </row>
    <row r="40" spans="1:19" ht="18.75">
      <c r="A40" s="96" t="s">
        <v>44</v>
      </c>
      <c r="B40" s="47"/>
      <c r="C40" s="76"/>
      <c r="D40" s="97">
        <v>3.6999999999999998E-2</v>
      </c>
      <c r="E40" s="100"/>
      <c r="F40" s="101"/>
      <c r="G40" s="97">
        <v>3.5999999999999997E-2</v>
      </c>
      <c r="H40" s="47"/>
      <c r="I40" s="76"/>
      <c r="J40" s="97">
        <v>3.7999999999999999E-2</v>
      </c>
      <c r="K40" s="47"/>
      <c r="L40" s="76"/>
      <c r="M40" s="97">
        <v>4.2999999999999997E-2</v>
      </c>
      <c r="N40" s="47"/>
      <c r="O40" s="116"/>
      <c r="P40" s="116"/>
      <c r="Q40" s="117"/>
    </row>
    <row r="41" spans="1:19" ht="18.75">
      <c r="A41" s="48" t="s">
        <v>45</v>
      </c>
      <c r="B41" s="49">
        <v>389.9</v>
      </c>
      <c r="C41" s="49">
        <v>393.1</v>
      </c>
      <c r="D41" s="49">
        <v>393.7</v>
      </c>
      <c r="E41" s="49">
        <v>396.3</v>
      </c>
      <c r="F41" s="49">
        <v>399.3</v>
      </c>
      <c r="G41" s="49">
        <v>402.5</v>
      </c>
      <c r="H41" s="49">
        <v>404.3</v>
      </c>
      <c r="I41" s="49">
        <v>400.3</v>
      </c>
      <c r="J41" s="49">
        <v>395.5</v>
      </c>
      <c r="K41" s="49">
        <v>395.9</v>
      </c>
      <c r="L41" s="49">
        <v>398.7</v>
      </c>
      <c r="M41" s="49">
        <v>399.3</v>
      </c>
      <c r="N41" s="49">
        <v>406.9</v>
      </c>
      <c r="O41" s="118">
        <f t="shared" si="1"/>
        <v>1.9033308289506445E-2</v>
      </c>
      <c r="P41" s="118">
        <f t="shared" si="2"/>
        <v>1.0931677018633401E-2</v>
      </c>
      <c r="Q41" s="118">
        <f t="shared" si="3"/>
        <v>4.360092331367027E-2</v>
      </c>
    </row>
    <row r="42" spans="1:19" ht="16.5" customHeight="1">
      <c r="A42" s="48" t="s">
        <v>21</v>
      </c>
      <c r="B42" s="32">
        <v>123.6</v>
      </c>
      <c r="C42" s="32">
        <v>123</v>
      </c>
      <c r="D42" s="32">
        <v>120.9</v>
      </c>
      <c r="E42" s="32">
        <v>120.9</v>
      </c>
      <c r="F42" s="32">
        <v>120.9</v>
      </c>
      <c r="G42" s="32">
        <v>121.5</v>
      </c>
      <c r="H42" s="32">
        <v>122.6</v>
      </c>
      <c r="I42" s="32">
        <v>122.3</v>
      </c>
      <c r="J42" s="32">
        <v>121.7</v>
      </c>
      <c r="K42" s="32">
        <v>121.4</v>
      </c>
      <c r="L42" s="32">
        <v>122.3</v>
      </c>
      <c r="M42" s="32">
        <v>121</v>
      </c>
      <c r="N42" s="32">
        <v>121.6</v>
      </c>
      <c r="O42" s="27">
        <f t="shared" si="1"/>
        <v>4.9586776859502635E-3</v>
      </c>
      <c r="P42" s="27">
        <f t="shared" si="2"/>
        <v>8.230452674897748E-4</v>
      </c>
      <c r="Q42" s="27">
        <f t="shared" si="3"/>
        <v>-1.6181229773462813E-2</v>
      </c>
    </row>
    <row r="43" spans="1:19" ht="15.75">
      <c r="A43" s="50" t="s">
        <v>11</v>
      </c>
      <c r="B43" s="43">
        <v>35.9</v>
      </c>
      <c r="C43" s="43">
        <v>35.799999999999997</v>
      </c>
      <c r="D43" s="43">
        <v>35.1</v>
      </c>
      <c r="E43" s="43">
        <v>35.4</v>
      </c>
      <c r="F43" s="43">
        <v>35.1</v>
      </c>
      <c r="G43" s="43">
        <v>34.799999999999997</v>
      </c>
      <c r="H43" s="43">
        <v>35.4</v>
      </c>
      <c r="I43" s="43">
        <v>35.299999999999997</v>
      </c>
      <c r="J43" s="43">
        <v>35.5</v>
      </c>
      <c r="K43" s="43">
        <v>35.6</v>
      </c>
      <c r="L43" s="43">
        <v>35.700000000000003</v>
      </c>
      <c r="M43" s="43">
        <v>36.4</v>
      </c>
      <c r="N43" s="43">
        <v>36.299999999999997</v>
      </c>
      <c r="O43" s="27">
        <f t="shared" si="1"/>
        <v>-2.7472527472527375E-3</v>
      </c>
      <c r="P43" s="27">
        <f t="shared" si="2"/>
        <v>4.31034482758621E-2</v>
      </c>
      <c r="Q43" s="27">
        <f t="shared" si="3"/>
        <v>1.1142061281337101E-2</v>
      </c>
    </row>
    <row r="44" spans="1:19" ht="18.75">
      <c r="A44" s="51" t="s">
        <v>46</v>
      </c>
      <c r="B44" s="45">
        <v>0.77600000000000002</v>
      </c>
      <c r="C44" s="45">
        <v>0.77600000000000002</v>
      </c>
      <c r="D44" s="45">
        <v>0.77900000000000003</v>
      </c>
      <c r="E44" s="45">
        <v>0.76900000000000002</v>
      </c>
      <c r="F44" s="45">
        <v>0.78</v>
      </c>
      <c r="G44" s="45">
        <v>0.77300000000000002</v>
      </c>
      <c r="H44" s="45">
        <v>0.78</v>
      </c>
      <c r="I44" s="45">
        <v>0.78900000000000003</v>
      </c>
      <c r="J44" s="45">
        <v>0.79400000000000004</v>
      </c>
      <c r="K44" s="45">
        <v>0.79200000000000004</v>
      </c>
      <c r="L44" s="45">
        <v>0.80300000000000005</v>
      </c>
      <c r="M44" s="45">
        <v>0.79100000000000004</v>
      </c>
      <c r="N44" s="45">
        <v>0.76400000000000001</v>
      </c>
      <c r="O44" s="30">
        <f t="shared" si="1"/>
        <v>-3.4134007585335024E-2</v>
      </c>
      <c r="P44" s="30">
        <f t="shared" si="2"/>
        <v>-1.1642949547218673E-2</v>
      </c>
      <c r="Q44" s="30">
        <f t="shared" si="3"/>
        <v>-1.5463917525773252E-2</v>
      </c>
      <c r="R44" s="10"/>
      <c r="S44" s="89"/>
    </row>
    <row r="45" spans="1:19" ht="18.75">
      <c r="A45" s="52" t="s">
        <v>47</v>
      </c>
      <c r="B45" s="93">
        <v>0.18</v>
      </c>
      <c r="C45" s="93">
        <v>0.18099999999999999</v>
      </c>
      <c r="D45" s="93">
        <v>0.184</v>
      </c>
      <c r="E45" s="53">
        <v>0.186</v>
      </c>
      <c r="F45" s="53">
        <v>0.19</v>
      </c>
      <c r="G45" s="53">
        <v>0.19600000000000001</v>
      </c>
      <c r="H45" s="53">
        <v>0.19600000000000001</v>
      </c>
      <c r="I45" s="53">
        <v>0.19800000000000001</v>
      </c>
      <c r="J45" s="53">
        <v>0.19</v>
      </c>
      <c r="K45" s="53">
        <v>0.188</v>
      </c>
      <c r="L45" s="53">
        <v>0.186</v>
      </c>
      <c r="M45" s="53">
        <v>0.18</v>
      </c>
      <c r="N45" s="53">
        <v>0.17699999999999999</v>
      </c>
      <c r="O45" s="27">
        <f t="shared" si="1"/>
        <v>-1.6666666666666718E-2</v>
      </c>
      <c r="P45" s="27">
        <f t="shared" si="2"/>
        <v>-9.6938775510204134E-2</v>
      </c>
      <c r="Q45" s="27">
        <f t="shared" si="3"/>
        <v>-1.6666666666666718E-2</v>
      </c>
      <c r="R45" s="10"/>
      <c r="S45" s="89"/>
    </row>
    <row r="46" spans="1:19" ht="18.75">
      <c r="A46" s="54" t="s">
        <v>48</v>
      </c>
      <c r="B46" s="91"/>
      <c r="C46" s="94"/>
      <c r="D46" s="55">
        <v>0.17699999999999999</v>
      </c>
      <c r="E46" s="56"/>
      <c r="F46" s="56"/>
      <c r="G46" s="55">
        <v>0.17199999999999999</v>
      </c>
      <c r="H46" s="56"/>
      <c r="I46" s="56"/>
      <c r="J46" s="55">
        <v>0.17100000000000001</v>
      </c>
      <c r="K46" s="56"/>
      <c r="L46" s="56"/>
      <c r="M46" s="55">
        <v>0.16900000000000001</v>
      </c>
      <c r="N46" s="56"/>
      <c r="O46" s="56"/>
      <c r="P46" s="56"/>
      <c r="Q46" s="56"/>
      <c r="R46" s="10"/>
    </row>
    <row r="47" spans="1:19" ht="18.75">
      <c r="A47" s="57" t="s">
        <v>36</v>
      </c>
      <c r="B47" s="92"/>
      <c r="C47" s="56"/>
      <c r="D47" s="55">
        <v>0.16500000000000001</v>
      </c>
      <c r="E47" s="56"/>
      <c r="F47" s="56"/>
      <c r="G47" s="55">
        <v>0.161</v>
      </c>
      <c r="H47" s="56"/>
      <c r="I47" s="56"/>
      <c r="J47" s="55">
        <v>0.16</v>
      </c>
      <c r="K47" s="56"/>
      <c r="L47" s="56"/>
      <c r="M47" s="55">
        <v>0.158</v>
      </c>
      <c r="N47" s="56"/>
      <c r="O47" s="56"/>
      <c r="P47" s="56"/>
      <c r="Q47" s="56"/>
      <c r="R47" s="10"/>
    </row>
    <row r="48" spans="1:19" ht="15.75">
      <c r="A48" s="58" t="s">
        <v>28</v>
      </c>
      <c r="B48" s="92"/>
      <c r="C48" s="56"/>
      <c r="D48" s="59">
        <v>0.14699999999999999</v>
      </c>
      <c r="E48" s="56"/>
      <c r="F48" s="56"/>
      <c r="G48" s="59">
        <v>0.14199999999999999</v>
      </c>
      <c r="H48" s="56"/>
      <c r="I48" s="56"/>
      <c r="J48" s="55">
        <v>0.14199999999999999</v>
      </c>
      <c r="K48" s="56"/>
      <c r="L48" s="56"/>
      <c r="M48" s="59">
        <v>0.14000000000000001</v>
      </c>
      <c r="N48" s="56"/>
      <c r="O48" s="56"/>
      <c r="P48" s="56"/>
      <c r="Q48" s="56"/>
      <c r="R48" s="10"/>
    </row>
    <row r="49" spans="1:18" ht="11.25" customHeight="1">
      <c r="A49" s="60"/>
      <c r="B49" s="44"/>
      <c r="C49" s="44"/>
      <c r="D49" s="46"/>
      <c r="E49" s="46"/>
      <c r="F49" s="46"/>
      <c r="G49" s="44"/>
      <c r="H49" s="44"/>
      <c r="I49" s="44"/>
      <c r="J49" s="44"/>
      <c r="K49" s="44"/>
      <c r="L49" s="44"/>
      <c r="M49" s="107"/>
      <c r="N49" s="112"/>
      <c r="O49" s="61"/>
      <c r="P49" s="61"/>
      <c r="Q49" s="61"/>
      <c r="R49" s="10"/>
    </row>
    <row r="50" spans="1:18" ht="15.75">
      <c r="A50" s="68" t="s">
        <v>29</v>
      </c>
      <c r="B50" s="90"/>
      <c r="C50" s="90"/>
      <c r="D50" s="62"/>
      <c r="E50" s="62"/>
      <c r="F50" s="62"/>
      <c r="G50" s="102"/>
      <c r="H50" s="102"/>
      <c r="I50" s="102"/>
      <c r="J50" s="62"/>
      <c r="K50" s="90"/>
      <c r="L50" s="90"/>
      <c r="M50" s="108"/>
      <c r="N50" s="102"/>
      <c r="O50" s="63"/>
      <c r="P50" s="63"/>
      <c r="Q50" s="63"/>
      <c r="R50" s="10"/>
    </row>
    <row r="51" spans="1:18" ht="15.75">
      <c r="A51" s="64" t="s">
        <v>78</v>
      </c>
      <c r="B51" s="78"/>
      <c r="C51" s="79"/>
      <c r="D51" s="75">
        <v>21</v>
      </c>
      <c r="E51" s="78"/>
      <c r="F51" s="79"/>
      <c r="G51" s="71">
        <v>22</v>
      </c>
      <c r="H51" s="78"/>
      <c r="I51" s="79"/>
      <c r="J51" s="71">
        <v>22</v>
      </c>
      <c r="K51" s="81"/>
      <c r="L51" s="82"/>
      <c r="M51" s="75">
        <v>23</v>
      </c>
      <c r="N51" s="110"/>
      <c r="O51" s="65"/>
      <c r="P51" s="65"/>
      <c r="Q51" s="65"/>
      <c r="R51" s="10"/>
    </row>
    <row r="52" spans="1:18" ht="15.75">
      <c r="A52" s="66" t="s">
        <v>37</v>
      </c>
      <c r="B52" s="81"/>
      <c r="C52" s="82"/>
      <c r="D52" s="71">
        <v>37</v>
      </c>
      <c r="E52" s="81"/>
      <c r="F52" s="82"/>
      <c r="G52" s="71">
        <v>37</v>
      </c>
      <c r="H52" s="81"/>
      <c r="I52" s="82"/>
      <c r="J52" s="71">
        <v>37</v>
      </c>
      <c r="K52" s="81"/>
      <c r="L52" s="82"/>
      <c r="M52" s="71">
        <v>37</v>
      </c>
      <c r="N52" s="110"/>
      <c r="O52" s="65"/>
      <c r="P52" s="65"/>
      <c r="Q52" s="65"/>
      <c r="R52" s="10"/>
    </row>
    <row r="53" spans="1:18" ht="18.75">
      <c r="A53" s="67" t="s">
        <v>67</v>
      </c>
      <c r="B53" s="81"/>
      <c r="C53" s="82"/>
      <c r="D53" s="71">
        <v>7</v>
      </c>
      <c r="E53" s="81"/>
      <c r="F53" s="82"/>
      <c r="G53" s="71">
        <v>7</v>
      </c>
      <c r="H53" s="81"/>
      <c r="I53" s="82"/>
      <c r="J53" s="71">
        <v>7</v>
      </c>
      <c r="K53" s="81"/>
      <c r="L53" s="82"/>
      <c r="M53" s="71">
        <v>7</v>
      </c>
      <c r="N53" s="110"/>
      <c r="O53" s="65"/>
      <c r="P53" s="65"/>
      <c r="Q53" s="65"/>
      <c r="R53" s="10"/>
    </row>
    <row r="54" spans="1:18" ht="15.75">
      <c r="A54" s="57" t="s">
        <v>30</v>
      </c>
      <c r="B54" s="83"/>
      <c r="C54" s="84"/>
      <c r="D54" s="72">
        <v>0.124</v>
      </c>
      <c r="E54" s="83"/>
      <c r="F54" s="84"/>
      <c r="G54" s="72">
        <v>0.125</v>
      </c>
      <c r="H54" s="83"/>
      <c r="I54" s="84"/>
      <c r="J54" s="72">
        <v>0.125</v>
      </c>
      <c r="K54" s="83"/>
      <c r="L54" s="84"/>
      <c r="M54" s="72">
        <v>0.123</v>
      </c>
      <c r="N54" s="111"/>
      <c r="O54" s="65"/>
      <c r="P54" s="106"/>
      <c r="Q54" s="86"/>
      <c r="R54" s="10"/>
    </row>
    <row r="55" spans="1:18" ht="15.75">
      <c r="A55" s="66" t="s">
        <v>38</v>
      </c>
      <c r="B55" s="81"/>
      <c r="C55" s="82"/>
      <c r="D55" s="71">
        <v>48</v>
      </c>
      <c r="E55" s="81"/>
      <c r="F55" s="82"/>
      <c r="G55" s="71">
        <v>49</v>
      </c>
      <c r="H55" s="81"/>
      <c r="I55" s="82"/>
      <c r="J55" s="71">
        <v>49</v>
      </c>
      <c r="K55" s="81"/>
      <c r="L55" s="82"/>
      <c r="M55" s="71">
        <v>50</v>
      </c>
      <c r="N55" s="110"/>
      <c r="O55" s="65"/>
      <c r="P55" s="65"/>
      <c r="Q55" s="65"/>
      <c r="R55" s="10"/>
    </row>
    <row r="56" spans="1:18" ht="15.75">
      <c r="A56" s="66" t="s">
        <v>31</v>
      </c>
      <c r="B56" s="81"/>
      <c r="C56" s="82"/>
      <c r="D56" s="71">
        <v>10</v>
      </c>
      <c r="E56" s="81"/>
      <c r="F56" s="82"/>
      <c r="G56" s="71">
        <v>10</v>
      </c>
      <c r="H56" s="81"/>
      <c r="I56" s="82"/>
      <c r="J56" s="71">
        <v>10</v>
      </c>
      <c r="K56" s="81"/>
      <c r="L56" s="82"/>
      <c r="M56" s="71">
        <v>10</v>
      </c>
      <c r="N56" s="110"/>
      <c r="O56" s="65"/>
      <c r="P56" s="65"/>
      <c r="Q56" s="65"/>
      <c r="R56" s="10"/>
    </row>
    <row r="57" spans="1:18" ht="15.75">
      <c r="A57" s="57" t="s">
        <v>32</v>
      </c>
      <c r="B57" s="77"/>
      <c r="C57" s="85"/>
      <c r="D57" s="72">
        <v>0.184</v>
      </c>
      <c r="E57" s="77"/>
      <c r="F57" s="85"/>
      <c r="G57" s="72">
        <v>0.17799999999999999</v>
      </c>
      <c r="H57" s="77"/>
      <c r="I57" s="85"/>
      <c r="J57" s="72">
        <v>0.182</v>
      </c>
      <c r="K57" s="77"/>
      <c r="L57" s="85"/>
      <c r="M57" s="72">
        <v>0.17699999999999999</v>
      </c>
      <c r="N57" s="111"/>
      <c r="O57" s="65"/>
      <c r="P57" s="106"/>
      <c r="Q57" s="86"/>
      <c r="R57" s="10"/>
    </row>
    <row r="58" spans="1:18" ht="7.9" customHeight="1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2"/>
      <c r="P58" s="2"/>
      <c r="Q58" s="2"/>
    </row>
    <row r="59" spans="1:18">
      <c r="A59" s="12" t="s">
        <v>56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8" ht="15.75">
      <c r="A60" s="22" t="s">
        <v>71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3"/>
      <c r="P60" s="3"/>
      <c r="Q60" s="3"/>
    </row>
    <row r="61" spans="1:18" ht="15.75">
      <c r="A61" s="18" t="s">
        <v>72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4"/>
      <c r="P61" s="4"/>
      <c r="Q61" s="4"/>
    </row>
    <row r="62" spans="1:18" ht="15.75">
      <c r="A62" s="22" t="s">
        <v>75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3"/>
      <c r="P62" s="3"/>
      <c r="Q62" s="3"/>
    </row>
    <row r="63" spans="1:18" ht="15.75">
      <c r="A63" s="21" t="s">
        <v>49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4"/>
      <c r="P63" s="4"/>
      <c r="Q63" s="4"/>
    </row>
    <row r="64" spans="1:18" ht="15.75">
      <c r="A64" s="9" t="s">
        <v>50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4"/>
      <c r="P64" s="4"/>
      <c r="Q64" s="4"/>
    </row>
    <row r="65" spans="1:17" ht="15.75">
      <c r="A65" s="9" t="s">
        <v>51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4"/>
      <c r="P65" s="4"/>
      <c r="Q65" s="4"/>
    </row>
    <row r="66" spans="1:17" s="16" customFormat="1" ht="15.75">
      <c r="A66" s="19" t="s">
        <v>52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15.75">
      <c r="A67" s="9" t="s">
        <v>53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4"/>
      <c r="P67" s="4"/>
      <c r="Q67" s="4"/>
    </row>
    <row r="68" spans="1:17" ht="15.75">
      <c r="A68" s="73" t="s">
        <v>62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4"/>
      <c r="P68" s="4"/>
      <c r="Q68" s="4"/>
    </row>
    <row r="69" spans="1:17">
      <c r="A69" s="74" t="s">
        <v>63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"/>
      <c r="P69" s="1"/>
      <c r="Q69" s="1"/>
    </row>
    <row r="70" spans="1:17" ht="15.75">
      <c r="A70" s="11" t="s">
        <v>60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"/>
      <c r="P70" s="1"/>
      <c r="Q70" s="1"/>
    </row>
    <row r="71" spans="1:17" ht="15.75">
      <c r="A71" s="87" t="s">
        <v>64</v>
      </c>
    </row>
  </sheetData>
  <mergeCells count="5">
    <mergeCell ref="A1:Q1"/>
    <mergeCell ref="A2:Q2"/>
    <mergeCell ref="A3:Q3"/>
    <mergeCell ref="B4:G4"/>
    <mergeCell ref="H4:Q4"/>
  </mergeCells>
  <printOptions horizontalCentered="1" verticalCentered="1"/>
  <pageMargins left="0.2" right="0.2" top="0" bottom="0" header="0.3" footer="0"/>
  <pageSetup paperSize="8" scale="69" orientation="landscape" r:id="rId1"/>
  <headerFooter>
    <oddHeader>&amp;L&amp;"Calibri"&amp;10&amp;K317100CBUAE Classification: Public&amp;1#</oddHeader>
  </headerFooter>
  <ignoredErrors>
    <ignoredError sqref="B33:L33 B7:M7 M33:Q33 N7:Q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Banking Indicators</vt:lpstr>
    </vt:vector>
  </TitlesOfParts>
  <Company>CBUAE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2021-08-29T05:02:23Z</cp:lastPrinted>
  <dcterms:created xsi:type="dcterms:W3CDTF">2015-06-23T10:16:21Z</dcterms:created>
  <dcterms:modified xsi:type="dcterms:W3CDTF">2022-08-23T08:25:50Z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2022-08-23T08:25:50Z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09b909b0-df6d-45a7-b0c1-34a4b129faa3</vt:lpwstr>
  </property>
  <property fmtid="{D5CDD505-2E9C-101B-9397-08002B2CF9AE}" pid="8" name="MSIP_Label_2f29d493-52b1-4291-ba67-8ef6d501cf33_ContentBits">
    <vt:lpwstr>1</vt:lpwstr>
  </property>
</Properties>
</file>