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September 2023\"/>
    </mc:Choice>
  </mc:AlternateContent>
  <bookViews>
    <workbookView xWindow="0" yWindow="0" windowWidth="20490" windowHeight="7650"/>
  </bookViews>
  <sheets>
    <sheet name="UAE Banking Indicators" sheetId="1" r:id="rId1"/>
  </sheets>
  <calcPr calcId="162913"/>
</workbook>
</file>

<file path=xl/calcChain.xml><?xml version="1.0" encoding="utf-8"?>
<calcChain xmlns="http://schemas.openxmlformats.org/spreadsheetml/2006/main">
  <c r="P18" i="1" l="1"/>
  <c r="Q18" i="1"/>
  <c r="O6" i="1" l="1"/>
  <c r="N33" i="1" l="1"/>
  <c r="N32" i="1" s="1"/>
  <c r="N7" i="1" l="1"/>
  <c r="O8" i="1" l="1"/>
  <c r="P8" i="1"/>
  <c r="Q8" i="1"/>
  <c r="O9" i="1"/>
  <c r="P9" i="1"/>
  <c r="Q9" i="1"/>
  <c r="O10" i="1"/>
  <c r="P10" i="1"/>
  <c r="Q10" i="1"/>
  <c r="O11" i="1"/>
  <c r="P11" i="1"/>
  <c r="Q11" i="1"/>
  <c r="O14" i="1"/>
  <c r="P14" i="1"/>
  <c r="Q14" i="1"/>
  <c r="O15" i="1"/>
  <c r="P15" i="1"/>
  <c r="Q15" i="1"/>
  <c r="O17" i="1"/>
  <c r="P17" i="1"/>
  <c r="Q17" i="1"/>
  <c r="O19" i="1"/>
  <c r="P19" i="1"/>
  <c r="Q19" i="1"/>
  <c r="O20" i="1"/>
  <c r="P20" i="1"/>
  <c r="Q20" i="1"/>
  <c r="O21" i="1"/>
  <c r="P21" i="1"/>
  <c r="Q21" i="1"/>
  <c r="O22" i="1"/>
  <c r="P22" i="1"/>
  <c r="Q22" i="1"/>
  <c r="O24" i="1"/>
  <c r="P24" i="1"/>
  <c r="Q24" i="1"/>
  <c r="O25" i="1"/>
  <c r="P25" i="1"/>
  <c r="Q25" i="1"/>
  <c r="O26" i="1"/>
  <c r="P26" i="1"/>
  <c r="Q26" i="1"/>
  <c r="O27" i="1"/>
  <c r="P27" i="1"/>
  <c r="Q27" i="1"/>
  <c r="O29" i="1"/>
  <c r="P29" i="1"/>
  <c r="Q29" i="1"/>
  <c r="O30" i="1"/>
  <c r="P30" i="1"/>
  <c r="Q30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P39" i="1"/>
  <c r="Q39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Q6" i="1"/>
  <c r="P6" i="1"/>
  <c r="M33" i="1"/>
  <c r="M32" i="1" s="1"/>
  <c r="O32" i="1" s="1"/>
  <c r="M23" i="1"/>
  <c r="N23" i="1"/>
  <c r="M16" i="1"/>
  <c r="M13" i="1" s="1"/>
  <c r="M12" i="1" s="1"/>
  <c r="M28" i="1" s="1"/>
  <c r="M31" i="1" s="1"/>
  <c r="N16" i="1"/>
  <c r="N13" i="1" s="1"/>
  <c r="N12" i="1" s="1"/>
  <c r="M7" i="1"/>
  <c r="O7" i="1" s="1"/>
  <c r="O23" i="1" l="1"/>
  <c r="O33" i="1"/>
  <c r="O16" i="1"/>
  <c r="O13" i="1"/>
  <c r="O12" i="1"/>
  <c r="P13" i="1"/>
  <c r="N28" i="1"/>
  <c r="L33" i="1"/>
  <c r="L32" i="1" s="1"/>
  <c r="L23" i="1"/>
  <c r="L16" i="1"/>
  <c r="L13" i="1" s="1"/>
  <c r="L12" i="1" s="1"/>
  <c r="L7" i="1"/>
  <c r="K33" i="1"/>
  <c r="K32" i="1" s="1"/>
  <c r="K23" i="1"/>
  <c r="K16" i="1"/>
  <c r="K13" i="1" s="1"/>
  <c r="K12" i="1" s="1"/>
  <c r="K7" i="1"/>
  <c r="B7" i="1"/>
  <c r="Q7" i="1" s="1"/>
  <c r="C7" i="1"/>
  <c r="D7" i="1"/>
  <c r="E7" i="1"/>
  <c r="P7" i="1" s="1"/>
  <c r="F7" i="1"/>
  <c r="G7" i="1"/>
  <c r="H7" i="1"/>
  <c r="I7" i="1"/>
  <c r="J7" i="1"/>
  <c r="B16" i="1"/>
  <c r="B13" i="1" s="1"/>
  <c r="B12" i="1" s="1"/>
  <c r="Q12" i="1" s="1"/>
  <c r="C16" i="1"/>
  <c r="C13" i="1" s="1"/>
  <c r="C12" i="1" s="1"/>
  <c r="D16" i="1"/>
  <c r="D13" i="1" s="1"/>
  <c r="D12" i="1" s="1"/>
  <c r="E16" i="1"/>
  <c r="E13" i="1" s="1"/>
  <c r="E12" i="1" s="1"/>
  <c r="P12" i="1" s="1"/>
  <c r="F16" i="1"/>
  <c r="F13" i="1" s="1"/>
  <c r="F12" i="1" s="1"/>
  <c r="G16" i="1"/>
  <c r="G13" i="1" s="1"/>
  <c r="G12" i="1" s="1"/>
  <c r="H16" i="1"/>
  <c r="H13" i="1" s="1"/>
  <c r="H12" i="1" s="1"/>
  <c r="I16" i="1"/>
  <c r="I13" i="1" s="1"/>
  <c r="I12" i="1" s="1"/>
  <c r="J16" i="1"/>
  <c r="J13" i="1" s="1"/>
  <c r="J12" i="1" s="1"/>
  <c r="B23" i="1"/>
  <c r="Q23" i="1" s="1"/>
  <c r="C23" i="1"/>
  <c r="D23" i="1"/>
  <c r="E23" i="1"/>
  <c r="P23" i="1" s="1"/>
  <c r="F23" i="1"/>
  <c r="G23" i="1"/>
  <c r="H23" i="1"/>
  <c r="I23" i="1"/>
  <c r="J23" i="1"/>
  <c r="B33" i="1"/>
  <c r="B32" i="1" s="1"/>
  <c r="Q32" i="1" s="1"/>
  <c r="C33" i="1"/>
  <c r="C32" i="1" s="1"/>
  <c r="D33" i="1"/>
  <c r="D32" i="1" s="1"/>
  <c r="E33" i="1"/>
  <c r="E32" i="1" s="1"/>
  <c r="P32" i="1" s="1"/>
  <c r="F33" i="1"/>
  <c r="F32" i="1" s="1"/>
  <c r="G33" i="1"/>
  <c r="G32" i="1" s="1"/>
  <c r="H33" i="1"/>
  <c r="H32" i="1" s="1"/>
  <c r="I33" i="1"/>
  <c r="I32" i="1" s="1"/>
  <c r="J33" i="1"/>
  <c r="J32" i="1" s="1"/>
  <c r="P16" i="1" l="1"/>
  <c r="Q13" i="1"/>
  <c r="Q16" i="1"/>
  <c r="P33" i="1"/>
  <c r="I28" i="1"/>
  <c r="I31" i="1" s="1"/>
  <c r="Q33" i="1"/>
  <c r="N31" i="1"/>
  <c r="O28" i="1"/>
  <c r="H28" i="1"/>
  <c r="H31" i="1" s="1"/>
  <c r="F28" i="1"/>
  <c r="F31" i="1" s="1"/>
  <c r="L28" i="1"/>
  <c r="L31" i="1" s="1"/>
  <c r="K28" i="1"/>
  <c r="K31" i="1" s="1"/>
  <c r="E28" i="1"/>
  <c r="E31" i="1" s="1"/>
  <c r="D28" i="1"/>
  <c r="D31" i="1" s="1"/>
  <c r="G28" i="1"/>
  <c r="G31" i="1" s="1"/>
  <c r="C28" i="1"/>
  <c r="C31" i="1" s="1"/>
  <c r="J28" i="1"/>
  <c r="J31" i="1" s="1"/>
  <c r="B28" i="1"/>
  <c r="B31" i="1" s="1"/>
  <c r="P28" i="1" l="1"/>
  <c r="P31" i="1"/>
  <c r="Q28" i="1"/>
  <c r="O31" i="1"/>
  <c r="Q31" i="1"/>
</calcChain>
</file>

<file path=xl/sharedStrings.xml><?xml version="1.0" encoding="utf-8"?>
<sst xmlns="http://schemas.openxmlformats.org/spreadsheetml/2006/main" count="93" uniqueCount="83">
  <si>
    <t>(End of month, figures in billions of Dirhams unless otherwise indicated)</t>
  </si>
  <si>
    <t>Sep</t>
  </si>
  <si>
    <t>1.Total Banks' Reserves at the Central Bank</t>
  </si>
  <si>
    <t>of which: Islamic Certificates of Deposit</t>
  </si>
  <si>
    <t>of which: Loans &amp; Advances to Non-Residents in AED</t>
  </si>
  <si>
    <t>Debt securities</t>
  </si>
  <si>
    <t xml:space="preserve">Equities </t>
  </si>
  <si>
    <t>Held to maturity securities</t>
  </si>
  <si>
    <t xml:space="preserve">Other Investments </t>
  </si>
  <si>
    <t>Bank Deposits</t>
  </si>
  <si>
    <t>General provisions</t>
  </si>
  <si>
    <t xml:space="preserve">Private Sector </t>
  </si>
  <si>
    <t>Non-Banking Financial Institutions</t>
  </si>
  <si>
    <t>Public Sector (GREs)</t>
  </si>
  <si>
    <t xml:space="preserve">Government </t>
  </si>
  <si>
    <t xml:space="preserve">   Resident Deposits</t>
  </si>
  <si>
    <t xml:space="preserve">   Non-Resident Deposits</t>
  </si>
  <si>
    <t>% 
Month -on-Month</t>
  </si>
  <si>
    <t>Government Sector</t>
  </si>
  <si>
    <t>GREs (Govt. ownership of more than 50%)</t>
  </si>
  <si>
    <t xml:space="preserve">Specific provisions &amp; Interest in Suspense 
</t>
  </si>
  <si>
    <t xml:space="preserve"> UAE Banking Indicators</t>
  </si>
  <si>
    <t>Due from Head Office/Own Branches/Banking Subsidiaries</t>
  </si>
  <si>
    <t>Due from Other Banks</t>
  </si>
  <si>
    <t xml:space="preserve">2.Gross Credit </t>
  </si>
  <si>
    <t xml:space="preserve">Domestic  Credit </t>
  </si>
  <si>
    <t xml:space="preserve"> Individual </t>
  </si>
  <si>
    <t xml:space="preserve">Common Equity Tier 1(CET 1 ) Capital Ratio </t>
  </si>
  <si>
    <t xml:space="preserve">Banks Operating in the UAE </t>
  </si>
  <si>
    <t>Share of Foreign Banks in Total Assets</t>
  </si>
  <si>
    <t>Islamic Banks</t>
  </si>
  <si>
    <t>Share of Islamic Banks in Total Assets</t>
  </si>
  <si>
    <t xml:space="preserve">Gross  Banks' Assets </t>
  </si>
  <si>
    <t xml:space="preserve">of which: Total Funded SME Lending </t>
  </si>
  <si>
    <t>-</t>
  </si>
  <si>
    <r>
      <t>of which: Tier</t>
    </r>
    <r>
      <rPr>
        <b/>
        <i/>
        <vertAlign val="superscript"/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1</t>
    </r>
    <r>
      <rPr>
        <b/>
        <i/>
        <sz val="12"/>
        <rFont val="Times New Roman"/>
        <family val="1"/>
      </rPr>
      <t xml:space="preserve"> Ratio </t>
    </r>
  </si>
  <si>
    <r>
      <t xml:space="preserve">Foreign Banks </t>
    </r>
    <r>
      <rPr>
        <i/>
        <sz val="12"/>
        <rFont val="Times New Roman"/>
        <family val="1"/>
      </rPr>
      <t>(including wholesale banks)</t>
    </r>
  </si>
  <si>
    <r>
      <t xml:space="preserve">Conventional Banks </t>
    </r>
    <r>
      <rPr>
        <i/>
        <sz val="12"/>
        <rFont val="Times New Roman"/>
        <family val="1"/>
      </rPr>
      <t>(including wholesale banks)</t>
    </r>
  </si>
  <si>
    <t>% 
Year- on- Year</t>
  </si>
  <si>
    <t>Mar</t>
  </si>
  <si>
    <t>Apr</t>
  </si>
  <si>
    <r>
      <t xml:space="preserve">Average Cost on Bank Deposits </t>
    </r>
    <r>
      <rPr>
        <b/>
        <vertAlign val="superscript"/>
        <sz val="12"/>
        <rFont val="Times New Roman"/>
        <family val="1"/>
      </rPr>
      <t>5</t>
    </r>
  </si>
  <si>
    <r>
      <t xml:space="preserve">Average Yield on Credit </t>
    </r>
    <r>
      <rPr>
        <b/>
        <vertAlign val="superscript"/>
        <sz val="12"/>
        <rFont val="Times New Roman"/>
        <family val="1"/>
      </rPr>
      <t>6</t>
    </r>
  </si>
  <si>
    <r>
      <t xml:space="preserve">Capital &amp; Reserves </t>
    </r>
    <r>
      <rPr>
        <b/>
        <vertAlign val="superscript"/>
        <sz val="12"/>
        <rFont val="Times New Roman"/>
        <family val="1"/>
      </rPr>
      <t>7</t>
    </r>
  </si>
  <si>
    <r>
      <t xml:space="preserve">Lending to Stable Resources Ratio </t>
    </r>
    <r>
      <rPr>
        <b/>
        <i/>
        <vertAlign val="superscript"/>
        <sz val="12"/>
        <color indexed="8"/>
        <rFont val="Times New Roman"/>
        <family val="1"/>
      </rPr>
      <t>8</t>
    </r>
  </si>
  <si>
    <r>
      <t xml:space="preserve">Eligible Liquid Assets Ratio (ELAR) </t>
    </r>
    <r>
      <rPr>
        <b/>
        <i/>
        <vertAlign val="superscript"/>
        <sz val="12"/>
        <color indexed="8"/>
        <rFont val="Times New Roman"/>
        <family val="1"/>
      </rPr>
      <t>9</t>
    </r>
  </si>
  <si>
    <r>
      <t>Capital Adequacy Ratio - ( Tier 1 + Tier 2 )</t>
    </r>
    <r>
      <rPr>
        <b/>
        <i/>
        <vertAlign val="superscript"/>
        <sz val="12"/>
        <rFont val="Times New Roman"/>
        <family val="1"/>
      </rPr>
      <t>10</t>
    </r>
  </si>
  <si>
    <r>
      <rPr>
        <vertAlign val="superscript"/>
        <sz val="10"/>
        <rFont val="Calibri"/>
        <family val="2"/>
      </rPr>
      <t xml:space="preserve">4 </t>
    </r>
    <r>
      <rPr>
        <sz val="10"/>
        <rFont val="Calibri"/>
        <family val="2"/>
      </rPr>
      <t>Includes Cash in Hand, Fixed Assets, Inter-Branch Position, Positive Fair Value of Derivatives and Other Accounts Receivables</t>
    </r>
  </si>
  <si>
    <r>
      <t xml:space="preserve">5 </t>
    </r>
    <r>
      <rPr>
        <sz val="10"/>
        <rFont val="Calibri"/>
        <family val="2"/>
      </rPr>
      <t>Weighted average of costs on Demand, Savings &amp; Time Deposits at varying maturities.</t>
    </r>
  </si>
  <si>
    <r>
      <t xml:space="preserve">6 </t>
    </r>
    <r>
      <rPr>
        <sz val="10"/>
        <rFont val="Calibri"/>
        <family val="2"/>
      </rPr>
      <t>Weighted average of yield on all types of outstanding credit.</t>
    </r>
  </si>
  <si>
    <r>
      <t xml:space="preserve">7 </t>
    </r>
    <r>
      <rPr>
        <sz val="10"/>
        <rFont val="Calibri"/>
        <family val="2"/>
      </rPr>
      <t>Excluding  subordinated borrowings/deposits,but including current year profit.</t>
    </r>
  </si>
  <si>
    <r>
      <t xml:space="preserve">8 </t>
    </r>
    <r>
      <rPr>
        <sz val="10"/>
        <rFont val="Calibri"/>
        <family val="2"/>
      </rPr>
      <t>The Ratio of the Total Advances  (Net Lending + Net Financial Guarantees &amp; Stand -by LC + Interbank Placements more than 3 months) to the sum of ( Net Free Capital Funds + Total Other Stable Resources)</t>
    </r>
  </si>
  <si>
    <t>Nov</t>
  </si>
  <si>
    <t>Oct</t>
  </si>
  <si>
    <t>Jan</t>
  </si>
  <si>
    <t>Feb</t>
  </si>
  <si>
    <r>
      <rPr>
        <vertAlign val="superscript"/>
        <sz val="10"/>
        <color indexed="8"/>
        <rFont val="Calibri"/>
        <family val="2"/>
      </rPr>
      <t xml:space="preserve">11 </t>
    </r>
    <r>
      <rPr>
        <sz val="10"/>
        <color indexed="8"/>
        <rFont val="Calibri"/>
        <family val="2"/>
      </rPr>
      <t>Representation of one branch each of the Kingdom of Saudi Arabia, Oman, Qatar and two branches of Kuwait and Bahrain</t>
    </r>
  </si>
  <si>
    <r>
      <t xml:space="preserve">of which GCC banks </t>
    </r>
    <r>
      <rPr>
        <vertAlign val="superscript"/>
        <sz val="12"/>
        <rFont val="Times New Roman"/>
        <family val="1"/>
      </rPr>
      <t>11</t>
    </r>
  </si>
  <si>
    <r>
      <t xml:space="preserve"> Business &amp; Industrial Sector Credit 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</si>
  <si>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0"/>
        <rFont val="Calibri"/>
        <family val="2"/>
      </rPr>
      <t xml:space="preserve">1 </t>
    </r>
    <r>
      <rPr>
        <sz val="10"/>
        <rFont val="Calibri"/>
        <family val="2"/>
      </rPr>
      <t>Includes lending to (Resident): Trade Bills Discounted, Insurance Companies and SMEs.</t>
    </r>
  </si>
  <si>
    <r>
      <rPr>
        <vertAlign val="superscript"/>
        <sz val="10"/>
        <rFont val="Calibri"/>
        <family val="2"/>
      </rPr>
      <t xml:space="preserve">2 </t>
    </r>
    <r>
      <rPr>
        <sz val="10"/>
        <rFont val="Calibri"/>
        <family val="2"/>
      </rPr>
      <t>Includes lending to (Non Resident): Loans to Non Banking Financial Institutions, Trade Bills Discounted and Loans &amp; Advances (Government &amp; Public Sector, Private Sector (corporate and Individuals ) in Local and Foreign Currency</t>
    </r>
  </si>
  <si>
    <r>
      <t xml:space="preserve">Foreign Credit </t>
    </r>
    <r>
      <rPr>
        <b/>
        <vertAlign val="superscript"/>
        <sz val="12"/>
        <rFont val="Times New Roman"/>
        <family val="1"/>
      </rPr>
      <t>2</t>
    </r>
  </si>
  <si>
    <r>
      <t>3.Total Investments by Banks</t>
    </r>
    <r>
      <rPr>
        <b/>
        <i/>
        <vertAlign val="superscript"/>
        <sz val="12"/>
        <rFont val="Times New Roman"/>
        <family val="1"/>
      </rPr>
      <t xml:space="preserve"> 3</t>
    </r>
  </si>
  <si>
    <r>
      <rPr>
        <vertAlign val="superscript"/>
        <sz val="10"/>
        <rFont val="Calibri"/>
        <family val="2"/>
      </rPr>
      <t xml:space="preserve">3 </t>
    </r>
    <r>
      <rPr>
        <sz val="10"/>
        <rFont val="Calibri"/>
        <family val="2"/>
      </rPr>
      <t>Excludes Bank's Deposit with Central Bank in the forms of Certificate of Deposits &amp; Monetary Bills.</t>
    </r>
  </si>
  <si>
    <t>Jun</t>
  </si>
  <si>
    <t>Jul</t>
  </si>
  <si>
    <t>Aug</t>
  </si>
  <si>
    <t>Monetary Bills &amp; Islamic Certificates of Deposit held by Banks</t>
  </si>
  <si>
    <t>% 
Year- to- Date</t>
  </si>
  <si>
    <t>Dec</t>
  </si>
  <si>
    <r>
      <t xml:space="preserve">National Banks </t>
    </r>
    <r>
      <rPr>
        <i/>
        <sz val="12"/>
        <rFont val="Times New Roman"/>
        <family val="1"/>
      </rPr>
      <t>(Including specialized banks &amp; excluding investment banks)</t>
    </r>
  </si>
  <si>
    <t>Reserve Account **</t>
  </si>
  <si>
    <t>** Effective April 2023, higher monthly movements in Reserve Account and Current Accounts &amp; Overnight Deposits of Banks at CBUAE were mainly due to the increase in the ratio of banks’ reserve requirement on demand deposits from 7% to 11%.</t>
  </si>
  <si>
    <t>* Preliminary data subject to revision</t>
  </si>
  <si>
    <t>May</t>
  </si>
  <si>
    <r>
      <t xml:space="preserve">10  </t>
    </r>
    <r>
      <rPr>
        <sz val="10"/>
        <rFont val="Calibri"/>
        <family val="2"/>
      </rPr>
      <t xml:space="preserve">Capital Adequacy Ratio ( Tier 1 + Tier 2 Ratio ) , Tier 1 Ratio and CET 1 Ratio for the period starting from Dec 2017 are calculated according to Basel </t>
    </r>
    <r>
      <rPr>
        <b/>
        <sz val="10"/>
        <rFont val="Calibri"/>
        <family val="2"/>
      </rPr>
      <t>III</t>
    </r>
    <r>
      <rPr>
        <sz val="10"/>
        <rFont val="Calibri"/>
        <family val="2"/>
      </rPr>
      <t xml:space="preserve"> Guidelines issued by CBUAE vide Circular 52/2017.</t>
    </r>
  </si>
  <si>
    <t>Sep*</t>
  </si>
  <si>
    <t>*** Revised to account for amendments in Overnight Deposit Facility data</t>
  </si>
  <si>
    <t>Current Accounts &amp; Overnight Deposits of Banks ***</t>
  </si>
  <si>
    <t>4. Other Assets</t>
  </si>
  <si>
    <r>
      <t>Other Items</t>
    </r>
    <r>
      <rPr>
        <vertAlign val="superscript"/>
        <sz val="12"/>
        <rFont val="Times New Roman"/>
        <family val="1"/>
      </rPr>
      <t>4 ***</t>
    </r>
  </si>
  <si>
    <r>
      <t xml:space="preserve">9 </t>
    </r>
    <r>
      <rPr>
        <sz val="10"/>
        <rFont val="Calibri"/>
        <family val="2"/>
      </rPr>
      <t>ELAR = The Ratio of Total Banks' Eligible Liquid Assets (Consist of Cash in Hand,Liquid Assets at the Central Bank and Eligible Bonds/Sukuks as prescribed by regulation 33/2015 &amp; Basel Principles but excludes interbank positions) to Total Liabilities****</t>
    </r>
  </si>
  <si>
    <t>**** Total Liabilities = Balance Sheet Total Assets - (Capital &amp; Reserves + All Provisions &amp; Interest in Suspense except Staff Benefit Provisions + Refinancing + Subordinated Borrowing/Deposits)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</si>
</sst>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_-* #,##0.00_-;_-* #,##0.00\-;_-* &quot;-&quot;??_-;_-@_-"/>
    <numFmt numFmtId="166" formatCode="0.0"/>
    <numFmt numFmtId="167" formatCode="0.0%"/>
    <numFmt numFmtId="168" formatCode="#,##0.0"/>
    <numFmt numFmtId="169" formatCode="_-* #,##0.0_-;\-* #,##0.0_-;_-* &quot;-&quot;??_-;_-@_-"/>
  </numFmts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b/>
      <sz val="12"/>
      <name val="Arial Unicode MS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vertAlign val="superscript"/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4" fillId="0" borderId="0"/>
    <xf numFmtId="0" fontId="4" fillId="0" borderId="0"/>
    <xf numFmtId="0" fontId="2" fillId="0" borderId="0"/>
    <xf numFmtId="0" fontId="4" fillId="0" borderId="0">
      <alignment horizontal="left" wrapText="1"/>
    </xf>
    <xf numFmtId="0" fontId="2" fillId="0" borderId="0">
      <alignment horizontal="left" wrapText="1"/>
    </xf>
    <xf numFmtId="0" fontId="4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horizontal="left" wrapText="1"/>
    </xf>
    <xf numFmtId="0" fontId="2" fillId="0" borderId="0">
      <alignment horizontal="left" wrapText="1"/>
    </xf>
    <xf numFmtId="43" fontId="24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44" applyAlignment="1"/>
    <xf numFmtId="1" fontId="5" fillId="0" borderId="0" xfId="11" applyNumberFormat="1" applyFont="1" applyFill="1" applyBorder="1" applyAlignment="1">
      <alignment wrapText="1"/>
    </xf>
    <xf numFmtId="0" fontId="6" fillId="0" borderId="0" xfId="9" applyFont="1" applyAlignment="1"/>
    <xf numFmtId="39" fontId="6" fillId="0" borderId="0" xfId="9" applyNumberFormat="1" applyFont="1" applyAlignment="1"/>
    <xf numFmtId="0" fontId="9" fillId="0" borderId="1" xfId="11" applyFont="1" applyFill="1" applyBorder="1" applyAlignment="1">
      <alignment vertical="center"/>
    </xf>
    <xf numFmtId="0" fontId="9" fillId="0" borderId="2" xfId="11" applyFont="1" applyFill="1" applyBorder="1" applyAlignment="1">
      <alignment vertical="center"/>
    </xf>
    <xf numFmtId="0" fontId="3" fillId="0" borderId="0" xfId="11" applyFont="1" applyFill="1" applyBorder="1" applyAlignment="1">
      <alignment vertical="center"/>
    </xf>
    <xf numFmtId="1" fontId="5" fillId="0" borderId="0" xfId="11" applyNumberFormat="1" applyFont="1" applyFill="1" applyBorder="1" applyAlignment="1">
      <alignment horizontal="right" vertical="center" wrapText="1"/>
    </xf>
    <xf numFmtId="49" fontId="25" fillId="0" borderId="0" xfId="9" applyNumberFormat="1" applyFont="1" applyAlignment="1"/>
    <xf numFmtId="0" fontId="26" fillId="0" borderId="0" xfId="0" applyFont="1"/>
    <xf numFmtId="0" fontId="25" fillId="0" borderId="0" xfId="11" applyFont="1" applyBorder="1" applyAlignment="1">
      <alignment horizontal="left"/>
    </xf>
    <xf numFmtId="0" fontId="27" fillId="0" borderId="0" xfId="9" applyFont="1" applyFill="1" applyBorder="1" applyAlignment="1">
      <alignment horizontal="left"/>
    </xf>
    <xf numFmtId="0" fontId="6" fillId="0" borderId="0" xfId="9" applyFont="1" applyFill="1" applyAlignment="1"/>
    <xf numFmtId="39" fontId="6" fillId="0" borderId="0" xfId="9" applyNumberFormat="1" applyFont="1" applyFill="1" applyAlignment="1"/>
    <xf numFmtId="0" fontId="2" fillId="0" borderId="0" xfId="44" applyFill="1" applyAlignment="1"/>
    <xf numFmtId="0" fontId="0" fillId="0" borderId="0" xfId="0" applyFill="1"/>
    <xf numFmtId="39" fontId="11" fillId="0" borderId="0" xfId="9" applyNumberFormat="1" applyFont="1" applyAlignment="1"/>
    <xf numFmtId="49" fontId="25" fillId="0" borderId="0" xfId="9" applyNumberFormat="1" applyFont="1" applyFill="1" applyAlignment="1"/>
    <xf numFmtId="166" fontId="0" fillId="0" borderId="0" xfId="0" applyNumberFormat="1"/>
    <xf numFmtId="39" fontId="11" fillId="0" borderId="0" xfId="9" applyNumberFormat="1" applyFont="1" applyFill="1" applyAlignment="1"/>
    <xf numFmtId="0" fontId="11" fillId="0" borderId="0" xfId="9" applyFont="1" applyFill="1" applyBorder="1" applyAlignment="1">
      <alignment horizontal="left"/>
    </xf>
    <xf numFmtId="17" fontId="8" fillId="0" borderId="1" xfId="11" applyNumberFormat="1" applyFont="1" applyFill="1" applyBorder="1" applyAlignment="1">
      <alignment horizontal="center" vertical="center"/>
    </xf>
    <xf numFmtId="0" fontId="16" fillId="0" borderId="1" xfId="11" applyFont="1" applyFill="1" applyBorder="1" applyAlignment="1">
      <alignment horizontal="center" vertical="center" wrapText="1"/>
    </xf>
    <xf numFmtId="0" fontId="17" fillId="0" borderId="4" xfId="11" applyFont="1" applyFill="1" applyBorder="1" applyAlignment="1">
      <alignment vertical="center"/>
    </xf>
    <xf numFmtId="167" fontId="17" fillId="0" borderId="4" xfId="26" applyNumberFormat="1" applyFont="1" applyFill="1" applyBorder="1" applyAlignment="1">
      <alignment horizontal="right" vertical="center"/>
    </xf>
    <xf numFmtId="0" fontId="17" fillId="2" borderId="4" xfId="11" applyFont="1" applyFill="1" applyBorder="1" applyAlignment="1">
      <alignment horizontal="left" vertical="center"/>
    </xf>
    <xf numFmtId="0" fontId="9" fillId="0" borderId="4" xfId="11" applyFont="1" applyFill="1" applyBorder="1" applyAlignment="1">
      <alignment horizontal="left" vertical="center" indent="3"/>
    </xf>
    <xf numFmtId="0" fontId="9" fillId="0" borderId="4" xfId="11" applyFont="1" applyFill="1" applyBorder="1" applyAlignment="1">
      <alignment horizontal="left" vertical="center" indent="6"/>
    </xf>
    <xf numFmtId="0" fontId="9" fillId="0" borderId="4" xfId="11" applyFont="1" applyFill="1" applyBorder="1" applyAlignment="1">
      <alignment horizontal="left" vertical="center" indent="8"/>
    </xf>
    <xf numFmtId="0" fontId="9" fillId="0" borderId="4" xfId="11" applyFont="1" applyFill="1" applyBorder="1" applyAlignment="1">
      <alignment horizontal="left" vertical="center" indent="12"/>
    </xf>
    <xf numFmtId="168" fontId="9" fillId="3" borderId="4" xfId="11" applyNumberFormat="1" applyFont="1" applyFill="1" applyBorder="1" applyAlignment="1">
      <alignment horizontal="left" vertical="center" indent="3"/>
    </xf>
    <xf numFmtId="168" fontId="9" fillId="3" borderId="4" xfId="11" applyNumberFormat="1" applyFont="1" applyFill="1" applyBorder="1" applyAlignment="1">
      <alignment horizontal="left" vertical="center" indent="6"/>
    </xf>
    <xf numFmtId="0" fontId="9" fillId="3" borderId="5" xfId="11" applyFont="1" applyFill="1" applyBorder="1" applyAlignment="1">
      <alignment horizontal="left" vertical="center" indent="3"/>
    </xf>
    <xf numFmtId="0" fontId="17" fillId="2" borderId="4" xfId="11" applyFont="1" applyFill="1" applyBorder="1" applyAlignment="1">
      <alignment vertical="center"/>
    </xf>
    <xf numFmtId="0" fontId="9" fillId="0" borderId="4" xfId="11" applyFont="1" applyFill="1" applyBorder="1" applyAlignment="1">
      <alignment horizontal="left" indent="2"/>
    </xf>
    <xf numFmtId="0" fontId="9" fillId="3" borderId="4" xfId="11" applyFont="1" applyFill="1" applyBorder="1" applyAlignment="1">
      <alignment horizontal="left" indent="6"/>
    </xf>
    <xf numFmtId="167" fontId="17" fillId="2" borderId="7" xfId="45" applyNumberFormat="1" applyFont="1" applyFill="1" applyBorder="1" applyAlignment="1">
      <alignment horizontal="right" vertical="center"/>
    </xf>
    <xf numFmtId="167" fontId="17" fillId="2" borderId="8" xfId="45" applyNumberFormat="1" applyFont="1" applyFill="1" applyBorder="1" applyAlignment="1">
      <alignment horizontal="right" vertical="center"/>
    </xf>
    <xf numFmtId="167" fontId="17" fillId="2" borderId="9" xfId="45" applyNumberFormat="1" applyFont="1" applyFill="1" applyBorder="1" applyAlignment="1">
      <alignment horizontal="right" vertical="center"/>
    </xf>
    <xf numFmtId="167" fontId="17" fillId="2" borderId="11" xfId="45" applyNumberFormat="1" applyFont="1" applyFill="1" applyBorder="1" applyAlignment="1">
      <alignment horizontal="right" vertical="center"/>
    </xf>
    <xf numFmtId="0" fontId="8" fillId="0" borderId="4" xfId="11" applyFont="1" applyFill="1" applyBorder="1" applyAlignment="1">
      <alignment horizontal="left"/>
    </xf>
    <xf numFmtId="0" fontId="8" fillId="0" borderId="5" xfId="11" applyFont="1" applyFill="1" applyBorder="1" applyAlignment="1"/>
    <xf numFmtId="0" fontId="28" fillId="2" borderId="4" xfId="44" applyFont="1" applyFill="1" applyBorder="1" applyAlignment="1">
      <alignment vertical="center"/>
    </xf>
    <xf numFmtId="0" fontId="28" fillId="3" borderId="4" xfId="44" applyFont="1" applyFill="1" applyBorder="1" applyAlignment="1">
      <alignment vertical="center"/>
    </xf>
    <xf numFmtId="167" fontId="17" fillId="0" borderId="4" xfId="45" applyNumberFormat="1" applyFont="1" applyFill="1" applyBorder="1" applyAlignment="1">
      <alignment horizontal="right" vertical="center"/>
    </xf>
    <xf numFmtId="0" fontId="17" fillId="0" borderId="1" xfId="11" applyFont="1" applyFill="1" applyBorder="1" applyAlignment="1">
      <alignment vertical="center"/>
    </xf>
    <xf numFmtId="167" fontId="17" fillId="0" borderId="4" xfId="45" applyNumberFormat="1" applyFont="1" applyFill="1" applyBorder="1" applyAlignment="1">
      <alignment vertical="center"/>
    </xf>
    <xf numFmtId="167" fontId="17" fillId="0" borderId="0" xfId="45" applyNumberFormat="1" applyFont="1" applyFill="1" applyBorder="1" applyAlignment="1">
      <alignment vertical="center"/>
    </xf>
    <xf numFmtId="168" fontId="17" fillId="0" borderId="4" xfId="11" applyNumberFormat="1" applyFont="1" applyFill="1" applyBorder="1" applyAlignment="1">
      <alignment horizontal="left" indent="3"/>
    </xf>
    <xf numFmtId="168" fontId="17" fillId="0" borderId="5" xfId="11" applyNumberFormat="1" applyFont="1" applyFill="1" applyBorder="1" applyAlignment="1">
      <alignment horizontal="left" indent="3"/>
    </xf>
    <xf numFmtId="168" fontId="17" fillId="2" borderId="6" xfId="11" applyNumberFormat="1" applyFont="1" applyFill="1" applyBorder="1" applyAlignment="1">
      <alignment horizontal="left" indent="3"/>
    </xf>
    <xf numFmtId="167" fontId="8" fillId="0" borderId="0" xfId="26" applyNumberFormat="1" applyFont="1" applyFill="1" applyBorder="1" applyAlignment="1">
      <alignment horizontal="right" vertical="center"/>
    </xf>
    <xf numFmtId="166" fontId="17" fillId="0" borderId="7" xfId="45" applyNumberFormat="1" applyFont="1" applyFill="1" applyBorder="1" applyAlignment="1">
      <alignment horizontal="right" vertical="center"/>
    </xf>
    <xf numFmtId="166" fontId="8" fillId="0" borderId="0" xfId="26" applyNumberFormat="1" applyFont="1" applyFill="1" applyBorder="1" applyAlignment="1">
      <alignment horizontal="right" vertical="center"/>
    </xf>
    <xf numFmtId="168" fontId="9" fillId="0" borderId="1" xfId="11" applyNumberFormat="1" applyFont="1" applyFill="1" applyBorder="1" applyAlignment="1">
      <alignment horizontal="left" indent="3"/>
    </xf>
    <xf numFmtId="1" fontId="9" fillId="0" borderId="0" xfId="26" applyNumberFormat="1" applyFont="1" applyFill="1" applyBorder="1" applyAlignment="1">
      <alignment horizontal="right" vertical="center"/>
    </xf>
    <xf numFmtId="168" fontId="9" fillId="0" borderId="4" xfId="11" applyNumberFormat="1" applyFont="1" applyFill="1" applyBorder="1" applyAlignment="1">
      <alignment horizontal="left" indent="3"/>
    </xf>
    <xf numFmtId="168" fontId="9" fillId="0" borderId="4" xfId="11" applyNumberFormat="1" applyFont="1" applyFill="1" applyBorder="1" applyAlignment="1">
      <alignment horizontal="left" indent="8"/>
    </xf>
    <xf numFmtId="168" fontId="17" fillId="0" borderId="6" xfId="11" applyNumberFormat="1" applyFont="1" applyFill="1" applyBorder="1" applyAlignment="1">
      <alignment horizontal="left"/>
    </xf>
    <xf numFmtId="1" fontId="5" fillId="0" borderId="4" xfId="45" applyNumberFormat="1" applyFont="1" applyFill="1" applyBorder="1" applyAlignment="1">
      <alignment horizontal="right" vertical="center"/>
    </xf>
    <xf numFmtId="167" fontId="23" fillId="0" borderId="4" xfId="45" applyNumberFormat="1" applyFont="1" applyFill="1" applyBorder="1" applyAlignment="1">
      <alignment horizontal="right" vertical="center"/>
    </xf>
    <xf numFmtId="0" fontId="25" fillId="0" borderId="0" xfId="11" applyFont="1" applyFill="1" applyBorder="1" applyAlignment="1">
      <alignment horizontal="left"/>
    </xf>
    <xf numFmtId="0" fontId="27" fillId="0" borderId="0" xfId="44" applyFont="1" applyFill="1" applyAlignment="1">
      <alignment horizontal="left" vertical="top" indent="1"/>
    </xf>
    <xf numFmtId="167" fontId="17" fillId="2" borderId="12" xfId="45" applyNumberFormat="1" applyFont="1" applyFill="1" applyBorder="1" applyAlignment="1">
      <alignment horizontal="right" vertical="center"/>
    </xf>
    <xf numFmtId="167" fontId="23" fillId="0" borderId="11" xfId="45" applyNumberFormat="1" applyFont="1" applyFill="1" applyBorder="1" applyAlignment="1">
      <alignment horizontal="right" vertical="center"/>
    </xf>
    <xf numFmtId="1" fontId="5" fillId="0" borderId="8" xfId="45" applyNumberFormat="1" applyFont="1" applyFill="1" applyBorder="1" applyAlignment="1">
      <alignment horizontal="right" vertical="center"/>
    </xf>
    <xf numFmtId="1" fontId="5" fillId="0" borderId="10" xfId="45" applyNumberFormat="1" applyFont="1" applyFill="1" applyBorder="1" applyAlignment="1">
      <alignment horizontal="right" vertical="center"/>
    </xf>
    <xf numFmtId="168" fontId="9" fillId="0" borderId="4" xfId="11" applyNumberFormat="1" applyFont="1" applyFill="1" applyBorder="1" applyAlignment="1">
      <alignment horizontal="left" vertical="center" indent="5"/>
    </xf>
    <xf numFmtId="1" fontId="5" fillId="0" borderId="14" xfId="45" applyNumberFormat="1" applyFont="1" applyFill="1" applyBorder="1" applyAlignment="1">
      <alignment horizontal="right" vertical="center"/>
    </xf>
    <xf numFmtId="1" fontId="5" fillId="0" borderId="15" xfId="45" applyNumberFormat="1" applyFont="1" applyFill="1" applyBorder="1" applyAlignment="1">
      <alignment horizontal="right" vertical="center"/>
    </xf>
    <xf numFmtId="167" fontId="23" fillId="0" borderId="14" xfId="45" applyNumberFormat="1" applyFont="1" applyFill="1" applyBorder="1" applyAlignment="1">
      <alignment horizontal="right" vertical="center"/>
    </xf>
    <xf numFmtId="167" fontId="23" fillId="0" borderId="15" xfId="45" applyNumberFormat="1" applyFont="1" applyFill="1" applyBorder="1" applyAlignment="1">
      <alignment horizontal="right" vertical="center"/>
    </xf>
    <xf numFmtId="167" fontId="23" fillId="0" borderId="13" xfId="45" applyNumberFormat="1" applyFont="1" applyFill="1" applyBorder="1" applyAlignment="1">
      <alignment horizontal="right" vertical="center"/>
    </xf>
    <xf numFmtId="0" fontId="14" fillId="0" borderId="0" xfId="0" applyFont="1"/>
    <xf numFmtId="166" fontId="17" fillId="0" borderId="12" xfId="45" applyNumberFormat="1" applyFont="1" applyFill="1" applyBorder="1" applyAlignment="1">
      <alignment horizontal="right" vertical="center"/>
    </xf>
    <xf numFmtId="0" fontId="8" fillId="2" borderId="6" xfId="11" applyFont="1" applyFill="1" applyBorder="1" applyAlignment="1">
      <alignment horizontal="left"/>
    </xf>
    <xf numFmtId="0" fontId="8" fillId="2" borderId="11" xfId="11" applyFont="1" applyFill="1" applyBorder="1" applyAlignment="1">
      <alignment horizontal="left"/>
    </xf>
    <xf numFmtId="167" fontId="17" fillId="2" borderId="6" xfId="45" applyNumberFormat="1" applyFont="1" applyFill="1" applyBorder="1" applyAlignment="1">
      <alignment horizontal="right" vertical="center"/>
    </xf>
    <xf numFmtId="0" fontId="9" fillId="0" borderId="5" xfId="11" applyFont="1" applyFill="1" applyBorder="1" applyAlignment="1">
      <alignment horizontal="left" vertical="center" indent="3"/>
    </xf>
    <xf numFmtId="169" fontId="17" fillId="0" borderId="4" xfId="54" applyNumberFormat="1" applyFont="1" applyFill="1" applyBorder="1" applyAlignment="1">
      <alignment horizontal="right" vertical="center"/>
    </xf>
    <xf numFmtId="169" fontId="17" fillId="2" borderId="4" xfId="54" applyNumberFormat="1" applyFont="1" applyFill="1" applyBorder="1" applyAlignment="1">
      <alignment horizontal="right" vertical="center"/>
    </xf>
    <xf numFmtId="169" fontId="9" fillId="0" borderId="4" xfId="54" applyNumberFormat="1" applyFont="1" applyFill="1" applyBorder="1" applyAlignment="1">
      <alignment horizontal="right" vertical="center"/>
    </xf>
    <xf numFmtId="169" fontId="9" fillId="3" borderId="4" xfId="54" applyNumberFormat="1" applyFont="1" applyFill="1" applyBorder="1" applyAlignment="1">
      <alignment horizontal="right" vertical="center"/>
    </xf>
    <xf numFmtId="169" fontId="9" fillId="3" borderId="5" xfId="54" applyNumberFormat="1" applyFont="1" applyFill="1" applyBorder="1" applyAlignment="1">
      <alignment horizontal="right" vertical="center"/>
    </xf>
    <xf numFmtId="169" fontId="9" fillId="0" borderId="6" xfId="54" applyNumberFormat="1" applyFont="1" applyFill="1" applyBorder="1" applyAlignment="1">
      <alignment horizontal="center" vertical="center"/>
    </xf>
    <xf numFmtId="169" fontId="9" fillId="3" borderId="1" xfId="54" applyNumberFormat="1" applyFont="1" applyFill="1" applyBorder="1" applyAlignment="1">
      <alignment horizontal="right" vertical="center"/>
    </xf>
    <xf numFmtId="169" fontId="9" fillId="0" borderId="5" xfId="54" applyNumberFormat="1" applyFont="1" applyFill="1" applyBorder="1" applyAlignment="1">
      <alignment horizontal="right" vertical="center"/>
    </xf>
    <xf numFmtId="166" fontId="17" fillId="0" borderId="3" xfId="45" applyNumberFormat="1" applyFont="1" applyFill="1" applyBorder="1" applyAlignment="1">
      <alignment horizontal="right" vertical="center"/>
    </xf>
    <xf numFmtId="169" fontId="17" fillId="0" borderId="1" xfId="54" applyNumberFormat="1" applyFont="1" applyFill="1" applyBorder="1" applyAlignment="1">
      <alignment horizontal="right" vertical="center"/>
    </xf>
    <xf numFmtId="169" fontId="17" fillId="0" borderId="5" xfId="54" applyNumberFormat="1" applyFont="1" applyFill="1" applyBorder="1" applyAlignment="1">
      <alignment horizontal="right" vertical="center"/>
    </xf>
    <xf numFmtId="169" fontId="26" fillId="0" borderId="0" xfId="0" applyNumberFormat="1" applyFont="1"/>
    <xf numFmtId="166" fontId="9" fillId="0" borderId="0" xfId="26" applyNumberFormat="1" applyFont="1" applyFill="1" applyBorder="1" applyAlignment="1">
      <alignment horizontal="right" vertical="center"/>
    </xf>
    <xf numFmtId="164" fontId="26" fillId="0" borderId="0" xfId="0" applyNumberFormat="1" applyFont="1"/>
    <xf numFmtId="167" fontId="9" fillId="0" borderId="0" xfId="45" applyNumberFormat="1" applyFont="1" applyFill="1" applyBorder="1" applyAlignment="1">
      <alignment horizontal="right" vertical="center"/>
    </xf>
    <xf numFmtId="167" fontId="17" fillId="2" borderId="4" xfId="26" applyNumberFormat="1" applyFont="1" applyFill="1" applyBorder="1" applyAlignment="1">
      <alignment horizontal="right" vertical="center"/>
    </xf>
    <xf numFmtId="167" fontId="9" fillId="0" borderId="4" xfId="26" applyNumberFormat="1" applyFont="1" applyFill="1" applyBorder="1" applyAlignment="1">
      <alignment horizontal="right" vertical="center"/>
    </xf>
    <xf numFmtId="166" fontId="17" fillId="0" borderId="0" xfId="45" applyNumberFormat="1" applyFont="1" applyFill="1" applyBorder="1" applyAlignment="1">
      <alignment horizontal="right" vertical="center"/>
    </xf>
    <xf numFmtId="43" fontId="0" fillId="0" borderId="0" xfId="0" applyNumberFormat="1"/>
    <xf numFmtId="167" fontId="17" fillId="2" borderId="3" xfId="45" applyNumberFormat="1" applyFont="1" applyFill="1" applyBorder="1" applyAlignment="1">
      <alignment horizontal="right" vertical="center"/>
    </xf>
    <xf numFmtId="167" fontId="17" fillId="2" borderId="3" xfId="26" applyNumberFormat="1" applyFont="1" applyFill="1" applyBorder="1" applyAlignment="1">
      <alignment horizontal="right" vertical="center"/>
    </xf>
    <xf numFmtId="167" fontId="17" fillId="0" borderId="1" xfId="26" applyNumberFormat="1" applyFont="1" applyFill="1" applyBorder="1" applyAlignment="1">
      <alignment horizontal="right" vertical="center"/>
    </xf>
    <xf numFmtId="167" fontId="17" fillId="2" borderId="5" xfId="26" applyNumberFormat="1" applyFont="1" applyFill="1" applyBorder="1" applyAlignment="1">
      <alignment horizontal="right" vertical="center"/>
    </xf>
    <xf numFmtId="167" fontId="17" fillId="2" borderId="1" xfId="26" applyNumberFormat="1" applyFont="1" applyFill="1" applyBorder="1" applyAlignment="1">
      <alignment horizontal="right" vertical="center"/>
    </xf>
    <xf numFmtId="10" fontId="9" fillId="0" borderId="4" xfId="26" applyNumberFormat="1" applyFont="1" applyFill="1" applyBorder="1" applyAlignment="1">
      <alignment horizontal="right" vertical="center"/>
    </xf>
    <xf numFmtId="167" fontId="22" fillId="0" borderId="5" xfId="26" applyNumberFormat="1" applyFont="1" applyFill="1" applyBorder="1" applyAlignment="1">
      <alignment horizontal="right" vertical="center"/>
    </xf>
    <xf numFmtId="167" fontId="22" fillId="0" borderId="4" xfId="26" applyNumberFormat="1" applyFont="1" applyFill="1" applyBorder="1" applyAlignment="1">
      <alignment horizontal="right" vertical="center"/>
    </xf>
    <xf numFmtId="167" fontId="0" fillId="0" borderId="0" xfId="45" applyNumberFormat="1" applyFont="1"/>
    <xf numFmtId="167" fontId="17" fillId="0" borderId="8" xfId="26" applyNumberFormat="1" applyFont="1" applyFill="1" applyBorder="1" applyAlignment="1">
      <alignment horizontal="right" vertical="center"/>
    </xf>
    <xf numFmtId="167" fontId="17" fillId="0" borderId="9" xfId="45" applyNumberFormat="1" applyFont="1" applyFill="1" applyBorder="1" applyAlignment="1">
      <alignment horizontal="right" vertical="center"/>
    </xf>
    <xf numFmtId="167" fontId="17" fillId="0" borderId="9" xfId="26" applyNumberFormat="1" applyFont="1" applyFill="1" applyBorder="1" applyAlignment="1">
      <alignment horizontal="right" vertical="center"/>
    </xf>
    <xf numFmtId="167" fontId="17" fillId="0" borderId="14" xfId="26" applyNumberFormat="1" applyFont="1" applyFill="1" applyBorder="1" applyAlignment="1">
      <alignment horizontal="right" vertical="center"/>
    </xf>
    <xf numFmtId="167" fontId="17" fillId="0" borderId="0" xfId="45" applyNumberFormat="1" applyFont="1" applyFill="1" applyBorder="1" applyAlignment="1">
      <alignment horizontal="right" vertical="center"/>
    </xf>
    <xf numFmtId="167" fontId="17" fillId="0" borderId="0" xfId="26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4" xfId="1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/>
    </xf>
    <xf numFmtId="0" fontId="7" fillId="0" borderId="15" xfId="11" applyFont="1" applyFill="1" applyBorder="1" applyAlignment="1">
      <alignment horizontal="center" vertical="center"/>
    </xf>
    <xf numFmtId="0" fontId="9" fillId="0" borderId="11" xfId="11" applyFont="1" applyFill="1" applyBorder="1" applyAlignment="1">
      <alignment horizontal="center" vertical="center"/>
    </xf>
    <xf numFmtId="0" fontId="9" fillId="0" borderId="12" xfId="11" applyFont="1" applyFill="1" applyBorder="1" applyAlignment="1">
      <alignment horizontal="center" vertical="center"/>
    </xf>
    <xf numFmtId="0" fontId="9" fillId="0" borderId="13" xfId="11" applyFont="1" applyFill="1" applyBorder="1" applyAlignment="1">
      <alignment horizontal="center" vertical="center"/>
    </xf>
    <xf numFmtId="0" fontId="8" fillId="0" borderId="7" xfId="11" applyFont="1" applyFill="1" applyBorder="1" applyAlignment="1">
      <alignment horizontal="center"/>
    </xf>
    <xf numFmtId="0" fontId="8" fillId="0" borderId="3" xfId="11" applyFont="1" applyFill="1" applyBorder="1" applyAlignment="1">
      <alignment horizontal="center"/>
    </xf>
    <xf numFmtId="0" fontId="8" fillId="0" borderId="6" xfId="11" applyFont="1" applyFill="1" applyBorder="1" applyAlignment="1">
      <alignment horizontal="center"/>
    </xf>
    <xf numFmtId="167" fontId="17" fillId="0" borderId="5" xfId="45" applyNumberFormat="1" applyFont="1" applyFill="1" applyBorder="1" applyAlignment="1">
      <alignment vertical="center"/>
    </xf>
  </cellXfs>
  <cellStyles count="55">
    <cellStyle name="Comma" xfId="54" builtinId="3"/>
    <cellStyle name="Comma 2" xfId="1"/>
    <cellStyle name="Comma 2 2" xfId="2"/>
    <cellStyle name="Comma 2 2 2" xfId="3"/>
    <cellStyle name="Comma 2 3" xfId="4"/>
    <cellStyle name="Comma 3" xfId="5"/>
    <cellStyle name="Comma 3 2" xfId="6"/>
    <cellStyle name="Comma 4" xfId="7"/>
    <cellStyle name="Comma 5" xfId="8"/>
    <cellStyle name="Normal" xfId="0" builtinId="0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0" xfId="15"/>
    <cellStyle name="Normal 20 2" xfId="16"/>
    <cellStyle name="Normal 23" xfId="17"/>
    <cellStyle name="Normal 23 2" xfId="18"/>
    <cellStyle name="Normal 24" xfId="19"/>
    <cellStyle name="Normal 24 2" xfId="20"/>
    <cellStyle name="Normal 26" xfId="21"/>
    <cellStyle name="Normal 26 2" xfId="22"/>
    <cellStyle name="Normal 29" xfId="23"/>
    <cellStyle name="Normal 29 2" xfId="24"/>
    <cellStyle name="Normal 3" xfId="25"/>
    <cellStyle name="Normal 3 2" xfId="26"/>
    <cellStyle name="Normal 3 2 2" xfId="27"/>
    <cellStyle name="Normal 3 3" xfId="28"/>
    <cellStyle name="Normal 31" xfId="29"/>
    <cellStyle name="Normal 31 2" xfId="30"/>
    <cellStyle name="Normal 34" xfId="31"/>
    <cellStyle name="Normal 34 2" xfId="32"/>
    <cellStyle name="Normal 36" xfId="33"/>
    <cellStyle name="Normal 36 2" xfId="34"/>
    <cellStyle name="Normal 37" xfId="35"/>
    <cellStyle name="Normal 37 2" xfId="36"/>
    <cellStyle name="Normal 4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Percent" xfId="45" builtinId="5"/>
    <cellStyle name="Percent 2" xfId="46"/>
    <cellStyle name="Percent 3" xfId="47"/>
    <cellStyle name="Percent 3 2" xfId="48"/>
    <cellStyle name="Percent 4" xfId="49"/>
    <cellStyle name="Percent 4 2" xfId="50"/>
    <cellStyle name="Percent 5" xfId="51"/>
    <cellStyle name="Style 1" xfId="52"/>
    <cellStyle name="Style 1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73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N5" sqref="N5"/>
    </sheetView>
  </sheetViews>
  <sheetFormatPr defaultRowHeight="15"/>
  <cols>
    <col min="1" max="1" width="73.5703125" customWidth="1"/>
    <col min="2" max="2" width="10.85546875" style="16" customWidth="1"/>
    <col min="3" max="3" width="11" style="16" customWidth="1"/>
    <col min="4" max="4" width="11.28515625" style="16" customWidth="1"/>
    <col min="5" max="5" width="11.140625" style="16" customWidth="1"/>
    <col min="6" max="8" width="10.85546875" style="16" customWidth="1"/>
    <col min="9" max="9" width="10.7109375" style="16" customWidth="1"/>
    <col min="10" max="14" width="10.85546875" style="16" customWidth="1"/>
    <col min="15" max="15" width="11.7109375" bestFit="1" customWidth="1"/>
    <col min="16" max="16" width="11.7109375" customWidth="1"/>
    <col min="17" max="17" width="11" bestFit="1" customWidth="1"/>
    <col min="18" max="18" width="13.42578125" customWidth="1"/>
  </cols>
  <sheetData>
    <row r="1" spans="1:19" ht="13.5" customHeight="1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6"/>
    </row>
    <row r="2" spans="1:19" ht="18.75">
      <c r="A2" s="117" t="s">
        <v>21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9"/>
    </row>
    <row r="3" spans="1:19" ht="18.75" customHeight="1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</row>
    <row r="4" spans="1:19" ht="15.75">
      <c r="A4" s="6"/>
      <c r="B4" s="123">
        <v>2022</v>
      </c>
      <c r="C4" s="123"/>
      <c r="D4" s="123"/>
      <c r="E4" s="124"/>
      <c r="F4" s="125">
        <v>2023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4"/>
    </row>
    <row r="5" spans="1:19" ht="53.25" customHeight="1">
      <c r="A5" s="5"/>
      <c r="B5" s="22" t="s">
        <v>1</v>
      </c>
      <c r="C5" s="22" t="s">
        <v>53</v>
      </c>
      <c r="D5" s="22" t="s">
        <v>52</v>
      </c>
      <c r="E5" s="22" t="s">
        <v>69</v>
      </c>
      <c r="F5" s="22" t="s">
        <v>54</v>
      </c>
      <c r="G5" s="22" t="s">
        <v>55</v>
      </c>
      <c r="H5" s="22" t="s">
        <v>39</v>
      </c>
      <c r="I5" s="22" t="s">
        <v>40</v>
      </c>
      <c r="J5" s="22" t="s">
        <v>74</v>
      </c>
      <c r="K5" s="22" t="s">
        <v>64</v>
      </c>
      <c r="L5" s="22" t="s">
        <v>65</v>
      </c>
      <c r="M5" s="22" t="s">
        <v>66</v>
      </c>
      <c r="N5" s="22" t="s">
        <v>76</v>
      </c>
      <c r="O5" s="23" t="s">
        <v>17</v>
      </c>
      <c r="P5" s="23" t="s">
        <v>68</v>
      </c>
      <c r="Q5" s="23" t="s">
        <v>38</v>
      </c>
    </row>
    <row r="6" spans="1:19" ht="19.5" customHeight="1">
      <c r="A6" s="24" t="s">
        <v>32</v>
      </c>
      <c r="B6" s="80">
        <v>3583</v>
      </c>
      <c r="C6" s="80">
        <v>3615.2</v>
      </c>
      <c r="D6" s="80">
        <v>3639.3</v>
      </c>
      <c r="E6" s="80">
        <v>3667.6</v>
      </c>
      <c r="F6" s="80">
        <v>3668.2</v>
      </c>
      <c r="G6" s="80">
        <v>3747.8</v>
      </c>
      <c r="H6" s="80">
        <v>3764.7</v>
      </c>
      <c r="I6" s="80">
        <v>3802.7</v>
      </c>
      <c r="J6" s="80">
        <v>3868.9</v>
      </c>
      <c r="K6" s="80">
        <v>3873.1</v>
      </c>
      <c r="L6" s="80">
        <v>3881.8</v>
      </c>
      <c r="M6" s="80">
        <v>3901.5</v>
      </c>
      <c r="N6" s="80">
        <v>3951.9</v>
      </c>
      <c r="O6" s="25">
        <f>N6/M6-1</f>
        <v>1.2918108419838648E-2</v>
      </c>
      <c r="P6" s="25">
        <f>N6/E6-1</f>
        <v>7.7516632130003371E-2</v>
      </c>
      <c r="Q6" s="25">
        <f>N6/B6-1</f>
        <v>0.10295841473625456</v>
      </c>
      <c r="R6" s="98"/>
      <c r="S6" s="107"/>
    </row>
    <row r="7" spans="1:19" ht="15.75">
      <c r="A7" s="26" t="s">
        <v>2</v>
      </c>
      <c r="B7" s="81">
        <f t="shared" ref="B7:H7" si="0">SUM(B8:B10)</f>
        <v>345.6</v>
      </c>
      <c r="C7" s="81">
        <f t="shared" si="0"/>
        <v>346.3</v>
      </c>
      <c r="D7" s="81">
        <f t="shared" si="0"/>
        <v>359.5</v>
      </c>
      <c r="E7" s="81">
        <f t="shared" si="0"/>
        <v>391.6</v>
      </c>
      <c r="F7" s="81">
        <f t="shared" si="0"/>
        <v>406.3</v>
      </c>
      <c r="G7" s="81">
        <f t="shared" si="0"/>
        <v>413.3</v>
      </c>
      <c r="H7" s="81">
        <f t="shared" si="0"/>
        <v>425.90000000000003</v>
      </c>
      <c r="I7" s="81">
        <f t="shared" ref="I7" si="1">SUM(I8:I10)</f>
        <v>448.5</v>
      </c>
      <c r="J7" s="81">
        <f t="shared" ref="J7:N7" si="2">SUM(J8:J10)</f>
        <v>478.5</v>
      </c>
      <c r="K7" s="81">
        <f t="shared" si="2"/>
        <v>474.1</v>
      </c>
      <c r="L7" s="81">
        <f t="shared" si="2"/>
        <v>478.40000000000003</v>
      </c>
      <c r="M7" s="81">
        <f t="shared" si="2"/>
        <v>467.9</v>
      </c>
      <c r="N7" s="81">
        <f t="shared" si="2"/>
        <v>469.5</v>
      </c>
      <c r="O7" s="95">
        <f t="shared" ref="O7:O45" si="3">N7/M7-1</f>
        <v>3.4195340884803915E-3</v>
      </c>
      <c r="P7" s="95">
        <f t="shared" ref="P7:P45" si="4">N7/E7-1</f>
        <v>0.19892747701736457</v>
      </c>
      <c r="Q7" s="95">
        <f t="shared" ref="Q7:Q45" si="5">N7/B7-1</f>
        <v>0.35850694444444442</v>
      </c>
      <c r="R7" s="98"/>
      <c r="S7" s="107"/>
    </row>
    <row r="8" spans="1:19" ht="17.25" customHeight="1">
      <c r="A8" s="27" t="s">
        <v>71</v>
      </c>
      <c r="B8" s="82">
        <v>120.2</v>
      </c>
      <c r="C8" s="82">
        <v>121.6</v>
      </c>
      <c r="D8" s="82">
        <v>92.8</v>
      </c>
      <c r="E8" s="82">
        <v>99.6</v>
      </c>
      <c r="F8" s="82">
        <v>102.8</v>
      </c>
      <c r="G8" s="82">
        <v>101.7</v>
      </c>
      <c r="H8" s="82">
        <v>95.7</v>
      </c>
      <c r="I8" s="82">
        <v>190.1</v>
      </c>
      <c r="J8" s="82">
        <v>133</v>
      </c>
      <c r="K8" s="82">
        <v>170.3</v>
      </c>
      <c r="L8" s="82">
        <v>121.1</v>
      </c>
      <c r="M8" s="82">
        <v>182.2</v>
      </c>
      <c r="N8" s="82">
        <v>206.1</v>
      </c>
      <c r="O8" s="96">
        <f t="shared" si="3"/>
        <v>0.13117453347969277</v>
      </c>
      <c r="P8" s="96">
        <f t="shared" si="4"/>
        <v>1.0692771084337349</v>
      </c>
      <c r="Q8" s="96">
        <f t="shared" si="5"/>
        <v>0.71464226289517452</v>
      </c>
      <c r="R8" s="98"/>
      <c r="S8" s="107"/>
    </row>
    <row r="9" spans="1:19" ht="21" customHeight="1">
      <c r="A9" s="27" t="s">
        <v>78</v>
      </c>
      <c r="B9" s="82">
        <v>79.7</v>
      </c>
      <c r="C9" s="82">
        <v>67.800000000000011</v>
      </c>
      <c r="D9" s="82">
        <v>112.80000000000001</v>
      </c>
      <c r="E9" s="82">
        <v>127.30000000000001</v>
      </c>
      <c r="F9" s="82">
        <v>137.80000000000001</v>
      </c>
      <c r="G9" s="82">
        <v>132.1</v>
      </c>
      <c r="H9" s="82">
        <v>134.20000000000002</v>
      </c>
      <c r="I9" s="82">
        <v>56.2</v>
      </c>
      <c r="J9" s="82">
        <v>134.5</v>
      </c>
      <c r="K9" s="82">
        <v>98.100000000000009</v>
      </c>
      <c r="L9" s="82">
        <v>160.5</v>
      </c>
      <c r="M9" s="82">
        <v>96.1</v>
      </c>
      <c r="N9" s="82">
        <v>62.8</v>
      </c>
      <c r="O9" s="96">
        <f t="shared" si="3"/>
        <v>-0.3465140478668054</v>
      </c>
      <c r="P9" s="96">
        <f t="shared" si="4"/>
        <v>-0.50667714061272595</v>
      </c>
      <c r="Q9" s="96">
        <f t="shared" si="5"/>
        <v>-0.21204516938519458</v>
      </c>
      <c r="R9" s="98"/>
      <c r="S9" s="107"/>
    </row>
    <row r="10" spans="1:19" ht="15.75">
      <c r="A10" s="27" t="s">
        <v>67</v>
      </c>
      <c r="B10" s="82">
        <v>145.69999999999999</v>
      </c>
      <c r="C10" s="82">
        <v>156.9</v>
      </c>
      <c r="D10" s="82">
        <v>153.9</v>
      </c>
      <c r="E10" s="82">
        <v>164.7</v>
      </c>
      <c r="F10" s="82">
        <v>165.7</v>
      </c>
      <c r="G10" s="82">
        <v>179.5</v>
      </c>
      <c r="H10" s="82">
        <v>196</v>
      </c>
      <c r="I10" s="82">
        <v>202.2</v>
      </c>
      <c r="J10" s="82">
        <v>211</v>
      </c>
      <c r="K10" s="82">
        <v>205.7</v>
      </c>
      <c r="L10" s="82">
        <v>196.8</v>
      </c>
      <c r="M10" s="82">
        <v>189.60000000000002</v>
      </c>
      <c r="N10" s="82">
        <v>200.6</v>
      </c>
      <c r="O10" s="96">
        <f t="shared" si="3"/>
        <v>5.8016877637130593E-2</v>
      </c>
      <c r="P10" s="96">
        <f t="shared" si="4"/>
        <v>0.2179720704310868</v>
      </c>
      <c r="Q10" s="96">
        <f t="shared" si="5"/>
        <v>0.37680164722031573</v>
      </c>
      <c r="R10" s="98"/>
      <c r="S10" s="107"/>
    </row>
    <row r="11" spans="1:19" ht="15.75">
      <c r="A11" s="68" t="s">
        <v>3</v>
      </c>
      <c r="B11" s="82">
        <v>25.3</v>
      </c>
      <c r="C11" s="82">
        <v>35</v>
      </c>
      <c r="D11" s="82">
        <v>43.2</v>
      </c>
      <c r="E11" s="82">
        <v>52.5</v>
      </c>
      <c r="F11" s="82">
        <v>41.3</v>
      </c>
      <c r="G11" s="82">
        <v>47.7</v>
      </c>
      <c r="H11" s="82">
        <v>55.4</v>
      </c>
      <c r="I11" s="82">
        <v>56.7</v>
      </c>
      <c r="J11" s="82">
        <v>61.7</v>
      </c>
      <c r="K11" s="82">
        <v>49.2</v>
      </c>
      <c r="L11" s="82">
        <v>49.5</v>
      </c>
      <c r="M11" s="82">
        <v>47.7</v>
      </c>
      <c r="N11" s="82">
        <v>48.6</v>
      </c>
      <c r="O11" s="96">
        <f t="shared" si="3"/>
        <v>1.8867924528301883E-2</v>
      </c>
      <c r="P11" s="96">
        <f t="shared" si="4"/>
        <v>-7.4285714285714288E-2</v>
      </c>
      <c r="Q11" s="96">
        <f t="shared" si="5"/>
        <v>0.92094861660079053</v>
      </c>
      <c r="R11" s="98"/>
      <c r="S11" s="107"/>
    </row>
    <row r="12" spans="1:19" ht="15.75">
      <c r="A12" s="26" t="s">
        <v>24</v>
      </c>
      <c r="B12" s="81">
        <f t="shared" ref="B12:H12" si="6">B13+B21</f>
        <v>1873.4</v>
      </c>
      <c r="C12" s="81">
        <f t="shared" si="6"/>
        <v>1877.9</v>
      </c>
      <c r="D12" s="81">
        <f t="shared" si="6"/>
        <v>1887.7</v>
      </c>
      <c r="E12" s="81">
        <f t="shared" si="6"/>
        <v>1879.4</v>
      </c>
      <c r="F12" s="81">
        <f t="shared" si="6"/>
        <v>1874.3</v>
      </c>
      <c r="G12" s="81">
        <f t="shared" si="6"/>
        <v>1896.8999999999999</v>
      </c>
      <c r="H12" s="81">
        <f t="shared" si="6"/>
        <v>1895.8</v>
      </c>
      <c r="I12" s="81">
        <f t="shared" ref="I12" si="7">I13+I21</f>
        <v>1897</v>
      </c>
      <c r="J12" s="81">
        <f t="shared" ref="J12:N12" si="8">J13+J21</f>
        <v>1927.7000000000003</v>
      </c>
      <c r="K12" s="81">
        <f t="shared" si="8"/>
        <v>1944.8</v>
      </c>
      <c r="L12" s="81">
        <f t="shared" si="8"/>
        <v>1939.2</v>
      </c>
      <c r="M12" s="81">
        <f t="shared" si="8"/>
        <v>1953.4</v>
      </c>
      <c r="N12" s="81">
        <f t="shared" si="8"/>
        <v>1981.6000000000001</v>
      </c>
      <c r="O12" s="95">
        <f t="shared" si="3"/>
        <v>1.4436367359475843E-2</v>
      </c>
      <c r="P12" s="95">
        <f t="shared" si="4"/>
        <v>5.4379057145897747E-2</v>
      </c>
      <c r="Q12" s="95">
        <f t="shared" si="5"/>
        <v>5.7755951745489531E-2</v>
      </c>
      <c r="R12" s="98"/>
      <c r="S12" s="107"/>
    </row>
    <row r="13" spans="1:19" ht="15.75">
      <c r="A13" s="27" t="s">
        <v>25</v>
      </c>
      <c r="B13" s="82">
        <f t="shared" ref="B13:H13" si="9">B14+B15+B16+B20</f>
        <v>1655.4</v>
      </c>
      <c r="C13" s="82">
        <f t="shared" si="9"/>
        <v>1656.7</v>
      </c>
      <c r="D13" s="82">
        <f t="shared" si="9"/>
        <v>1670.2</v>
      </c>
      <c r="E13" s="82">
        <f t="shared" si="9"/>
        <v>1650.9</v>
      </c>
      <c r="F13" s="82">
        <f t="shared" si="9"/>
        <v>1650.8999999999999</v>
      </c>
      <c r="G13" s="82">
        <f t="shared" si="9"/>
        <v>1678.1</v>
      </c>
      <c r="H13" s="82">
        <f t="shared" si="9"/>
        <v>1673.8</v>
      </c>
      <c r="I13" s="82">
        <f t="shared" ref="I13" si="10">I14+I15+I16+I20</f>
        <v>1680.1</v>
      </c>
      <c r="J13" s="82">
        <f t="shared" ref="J13:N13" si="11">J14+J15+J16+J20</f>
        <v>1709.3000000000002</v>
      </c>
      <c r="K13" s="82">
        <f t="shared" si="11"/>
        <v>1717.2</v>
      </c>
      <c r="L13" s="82">
        <f t="shared" si="11"/>
        <v>1714.2</v>
      </c>
      <c r="M13" s="82">
        <f t="shared" si="11"/>
        <v>1728.4</v>
      </c>
      <c r="N13" s="82">
        <f t="shared" si="11"/>
        <v>1740.2</v>
      </c>
      <c r="O13" s="96">
        <f t="shared" si="3"/>
        <v>6.8271233510761586E-3</v>
      </c>
      <c r="P13" s="96">
        <f t="shared" si="4"/>
        <v>5.4091707553455715E-2</v>
      </c>
      <c r="Q13" s="96">
        <f t="shared" si="5"/>
        <v>5.1226289718496965E-2</v>
      </c>
      <c r="R13" s="98"/>
      <c r="S13" s="107"/>
    </row>
    <row r="14" spans="1:19" ht="15.75">
      <c r="A14" s="28" t="s">
        <v>14</v>
      </c>
      <c r="B14" s="82">
        <v>212.5</v>
      </c>
      <c r="C14" s="82">
        <v>211.1</v>
      </c>
      <c r="D14" s="82">
        <v>211.9</v>
      </c>
      <c r="E14" s="82">
        <v>211.7</v>
      </c>
      <c r="F14" s="82">
        <v>209.7</v>
      </c>
      <c r="G14" s="82">
        <v>209.2</v>
      </c>
      <c r="H14" s="82">
        <v>216</v>
      </c>
      <c r="I14" s="82">
        <v>215.2</v>
      </c>
      <c r="J14" s="82">
        <v>213.5</v>
      </c>
      <c r="K14" s="82">
        <v>218.8</v>
      </c>
      <c r="L14" s="82">
        <v>211.8</v>
      </c>
      <c r="M14" s="82">
        <v>213</v>
      </c>
      <c r="N14" s="82">
        <v>212.6</v>
      </c>
      <c r="O14" s="96">
        <f t="shared" si="3"/>
        <v>-1.877934272300541E-3</v>
      </c>
      <c r="P14" s="96">
        <f t="shared" si="4"/>
        <v>4.2512990080303403E-3</v>
      </c>
      <c r="Q14" s="104">
        <f t="shared" si="5"/>
        <v>4.7058823529400051E-4</v>
      </c>
      <c r="R14" s="98"/>
      <c r="S14" s="107"/>
    </row>
    <row r="15" spans="1:19" ht="15.75">
      <c r="A15" s="28" t="s">
        <v>13</v>
      </c>
      <c r="B15" s="83">
        <v>255.7</v>
      </c>
      <c r="C15" s="83">
        <v>257.39999999999998</v>
      </c>
      <c r="D15" s="83">
        <v>262.60000000000002</v>
      </c>
      <c r="E15" s="83">
        <v>253.3</v>
      </c>
      <c r="F15" s="83">
        <v>251.5</v>
      </c>
      <c r="G15" s="83">
        <v>246.1</v>
      </c>
      <c r="H15" s="83">
        <v>245.1</v>
      </c>
      <c r="I15" s="83">
        <v>247</v>
      </c>
      <c r="J15" s="83">
        <v>255</v>
      </c>
      <c r="K15" s="83">
        <v>264.39999999999998</v>
      </c>
      <c r="L15" s="83">
        <v>267.8</v>
      </c>
      <c r="M15" s="83">
        <v>271.5</v>
      </c>
      <c r="N15" s="83">
        <v>280.39999999999998</v>
      </c>
      <c r="O15" s="96">
        <f t="shared" si="3"/>
        <v>3.2780847145488012E-2</v>
      </c>
      <c r="P15" s="96">
        <f t="shared" si="4"/>
        <v>0.10698776154757184</v>
      </c>
      <c r="Q15" s="96">
        <f t="shared" si="5"/>
        <v>9.6597575283535297E-2</v>
      </c>
      <c r="R15" s="98"/>
      <c r="S15" s="107"/>
    </row>
    <row r="16" spans="1:19" ht="15.75">
      <c r="A16" s="28" t="s">
        <v>11</v>
      </c>
      <c r="B16" s="83">
        <f t="shared" ref="B16:H16" si="12">B19+B17</f>
        <v>1173.7</v>
      </c>
      <c r="C16" s="83">
        <f t="shared" si="12"/>
        <v>1175</v>
      </c>
      <c r="D16" s="83">
        <f t="shared" si="12"/>
        <v>1183</v>
      </c>
      <c r="E16" s="83">
        <f t="shared" si="12"/>
        <v>1173</v>
      </c>
      <c r="F16" s="83">
        <f t="shared" si="12"/>
        <v>1177.0999999999999</v>
      </c>
      <c r="G16" s="83">
        <f t="shared" si="12"/>
        <v>1209.8</v>
      </c>
      <c r="H16" s="83">
        <f t="shared" si="12"/>
        <v>1200</v>
      </c>
      <c r="I16" s="83">
        <f t="shared" ref="I16" si="13">I19+I17</f>
        <v>1205.8</v>
      </c>
      <c r="J16" s="83">
        <f t="shared" ref="J16:N16" si="14">J19+J17</f>
        <v>1228.9000000000001</v>
      </c>
      <c r="K16" s="83">
        <f t="shared" si="14"/>
        <v>1221.7</v>
      </c>
      <c r="L16" s="83">
        <f t="shared" si="14"/>
        <v>1223.3</v>
      </c>
      <c r="M16" s="83">
        <f t="shared" si="14"/>
        <v>1233.3000000000002</v>
      </c>
      <c r="N16" s="83">
        <f t="shared" si="14"/>
        <v>1236.2</v>
      </c>
      <c r="O16" s="96">
        <f t="shared" si="3"/>
        <v>2.3514149031054199E-3</v>
      </c>
      <c r="P16" s="96">
        <f t="shared" si="4"/>
        <v>5.3878942881500524E-2</v>
      </c>
      <c r="Q16" s="96">
        <f t="shared" si="5"/>
        <v>5.3250404703075738E-2</v>
      </c>
      <c r="R16" s="98"/>
      <c r="S16" s="107"/>
    </row>
    <row r="17" spans="1:19" ht="18.75">
      <c r="A17" s="29" t="s">
        <v>58</v>
      </c>
      <c r="B17" s="84">
        <v>805.1</v>
      </c>
      <c r="C17" s="84">
        <v>804.6</v>
      </c>
      <c r="D17" s="84">
        <v>807.9</v>
      </c>
      <c r="E17" s="84">
        <v>798.2</v>
      </c>
      <c r="F17" s="84">
        <v>799.3</v>
      </c>
      <c r="G17" s="84">
        <v>815.1</v>
      </c>
      <c r="H17" s="84">
        <v>815.9</v>
      </c>
      <c r="I17" s="84">
        <v>818.9</v>
      </c>
      <c r="J17" s="84">
        <v>825.6</v>
      </c>
      <c r="K17" s="84">
        <v>825.9</v>
      </c>
      <c r="L17" s="84">
        <v>826</v>
      </c>
      <c r="M17" s="84">
        <v>829.7</v>
      </c>
      <c r="N17" s="84">
        <v>828.1</v>
      </c>
      <c r="O17" s="96">
        <f t="shared" si="3"/>
        <v>-1.9284078582620934E-3</v>
      </c>
      <c r="P17" s="96">
        <f t="shared" si="4"/>
        <v>3.7459283387622166E-2</v>
      </c>
      <c r="Q17" s="96">
        <f t="shared" si="5"/>
        <v>2.8567879766488558E-2</v>
      </c>
      <c r="R17" s="98"/>
      <c r="S17" s="107"/>
    </row>
    <row r="18" spans="1:19" s="16" customFormat="1" ht="15.75">
      <c r="A18" s="30" t="s">
        <v>33</v>
      </c>
      <c r="B18" s="85">
        <v>86.4</v>
      </c>
      <c r="C18" s="85" t="s">
        <v>34</v>
      </c>
      <c r="D18" s="85" t="s">
        <v>34</v>
      </c>
      <c r="E18" s="85">
        <v>83.3</v>
      </c>
      <c r="F18" s="85" t="s">
        <v>34</v>
      </c>
      <c r="G18" s="85" t="s">
        <v>34</v>
      </c>
      <c r="H18" s="85">
        <v>85.7</v>
      </c>
      <c r="I18" s="85" t="s">
        <v>34</v>
      </c>
      <c r="J18" s="85" t="s">
        <v>34</v>
      </c>
      <c r="K18" s="85">
        <v>85.6</v>
      </c>
      <c r="L18" s="85" t="s">
        <v>34</v>
      </c>
      <c r="M18" s="85" t="s">
        <v>34</v>
      </c>
      <c r="N18" s="85">
        <v>82.3</v>
      </c>
      <c r="O18" s="85" t="s">
        <v>34</v>
      </c>
      <c r="P18" s="96">
        <f t="shared" ref="P18" si="15">N18/E18-1</f>
        <v>-1.200480192076836E-2</v>
      </c>
      <c r="Q18" s="96">
        <f t="shared" ref="Q18" si="16">N18/B18-1</f>
        <v>-4.7453703703703831E-2</v>
      </c>
      <c r="R18" s="98"/>
      <c r="S18" s="107"/>
    </row>
    <row r="19" spans="1:19" ht="15.75">
      <c r="A19" s="29" t="s">
        <v>26</v>
      </c>
      <c r="B19" s="86">
        <v>368.6</v>
      </c>
      <c r="C19" s="86">
        <v>370.4</v>
      </c>
      <c r="D19" s="86">
        <v>375.1</v>
      </c>
      <c r="E19" s="86">
        <v>374.8</v>
      </c>
      <c r="F19" s="86">
        <v>377.8</v>
      </c>
      <c r="G19" s="86">
        <v>394.7</v>
      </c>
      <c r="H19" s="86">
        <v>384.1</v>
      </c>
      <c r="I19" s="86">
        <v>386.9</v>
      </c>
      <c r="J19" s="86">
        <v>403.3</v>
      </c>
      <c r="K19" s="86">
        <v>395.8</v>
      </c>
      <c r="L19" s="86">
        <v>397.3</v>
      </c>
      <c r="M19" s="86">
        <v>403.6</v>
      </c>
      <c r="N19" s="86">
        <v>408.1</v>
      </c>
      <c r="O19" s="96">
        <f t="shared" si="3"/>
        <v>1.1149653121902858E-2</v>
      </c>
      <c r="P19" s="96">
        <f t="shared" si="4"/>
        <v>8.8847385272145196E-2</v>
      </c>
      <c r="Q19" s="96">
        <f t="shared" si="5"/>
        <v>0.1071622354856212</v>
      </c>
      <c r="R19" s="98"/>
      <c r="S19" s="107"/>
    </row>
    <row r="20" spans="1:19" ht="15.75">
      <c r="A20" s="28" t="s">
        <v>12</v>
      </c>
      <c r="B20" s="82">
        <v>13.5</v>
      </c>
      <c r="C20" s="82">
        <v>13.2</v>
      </c>
      <c r="D20" s="82">
        <v>12.7</v>
      </c>
      <c r="E20" s="82">
        <v>12.9</v>
      </c>
      <c r="F20" s="82">
        <v>12.6</v>
      </c>
      <c r="G20" s="82">
        <v>13</v>
      </c>
      <c r="H20" s="82">
        <v>12.7</v>
      </c>
      <c r="I20" s="82">
        <v>12.1</v>
      </c>
      <c r="J20" s="82">
        <v>11.9</v>
      </c>
      <c r="K20" s="82">
        <v>12.3</v>
      </c>
      <c r="L20" s="82">
        <v>11.3</v>
      </c>
      <c r="M20" s="82">
        <v>10.6</v>
      </c>
      <c r="N20" s="82">
        <v>11</v>
      </c>
      <c r="O20" s="96">
        <f t="shared" si="3"/>
        <v>3.7735849056603765E-2</v>
      </c>
      <c r="P20" s="96">
        <f t="shared" si="4"/>
        <v>-0.1472868217054264</v>
      </c>
      <c r="Q20" s="96">
        <f t="shared" si="5"/>
        <v>-0.18518518518518523</v>
      </c>
      <c r="R20" s="98"/>
      <c r="S20" s="107"/>
    </row>
    <row r="21" spans="1:19" ht="18.75">
      <c r="A21" s="31" t="s">
        <v>61</v>
      </c>
      <c r="B21" s="82">
        <v>218</v>
      </c>
      <c r="C21" s="82">
        <v>221.2</v>
      </c>
      <c r="D21" s="82">
        <v>217.5</v>
      </c>
      <c r="E21" s="82">
        <v>228.5</v>
      </c>
      <c r="F21" s="82">
        <v>223.4</v>
      </c>
      <c r="G21" s="82">
        <v>218.8</v>
      </c>
      <c r="H21" s="82">
        <v>222</v>
      </c>
      <c r="I21" s="82">
        <v>216.9</v>
      </c>
      <c r="J21" s="82">
        <v>218.4</v>
      </c>
      <c r="K21" s="82">
        <v>227.6</v>
      </c>
      <c r="L21" s="82">
        <v>225</v>
      </c>
      <c r="M21" s="82">
        <v>225</v>
      </c>
      <c r="N21" s="82">
        <v>241.4</v>
      </c>
      <c r="O21" s="96">
        <f t="shared" si="3"/>
        <v>7.2888888888889003E-2</v>
      </c>
      <c r="P21" s="96">
        <f t="shared" si="4"/>
        <v>5.6455142231947475E-2</v>
      </c>
      <c r="Q21" s="96">
        <f t="shared" si="5"/>
        <v>0.10733944954128449</v>
      </c>
      <c r="R21" s="98"/>
      <c r="S21" s="107"/>
    </row>
    <row r="22" spans="1:19" ht="15.75">
      <c r="A22" s="32" t="s">
        <v>4</v>
      </c>
      <c r="B22" s="83">
        <v>18.2</v>
      </c>
      <c r="C22" s="83">
        <v>18.2</v>
      </c>
      <c r="D22" s="83">
        <v>18.399999999999999</v>
      </c>
      <c r="E22" s="83">
        <v>18.3</v>
      </c>
      <c r="F22" s="83">
        <v>18.3</v>
      </c>
      <c r="G22" s="83">
        <v>19.100000000000001</v>
      </c>
      <c r="H22" s="83">
        <v>19.5</v>
      </c>
      <c r="I22" s="83">
        <v>19.2</v>
      </c>
      <c r="J22" s="83">
        <v>19.8</v>
      </c>
      <c r="K22" s="83">
        <v>19.100000000000001</v>
      </c>
      <c r="L22" s="83">
        <v>18.8</v>
      </c>
      <c r="M22" s="83">
        <v>19</v>
      </c>
      <c r="N22" s="83">
        <v>19.8</v>
      </c>
      <c r="O22" s="96">
        <f t="shared" si="3"/>
        <v>4.2105263157894868E-2</v>
      </c>
      <c r="P22" s="96">
        <f t="shared" si="4"/>
        <v>8.1967213114754189E-2</v>
      </c>
      <c r="Q22" s="96">
        <f t="shared" si="5"/>
        <v>8.7912087912088044E-2</v>
      </c>
      <c r="R22" s="98"/>
      <c r="S22" s="107"/>
    </row>
    <row r="23" spans="1:19" ht="18.75">
      <c r="A23" s="26" t="s">
        <v>62</v>
      </c>
      <c r="B23" s="81">
        <f t="shared" ref="B23:H23" si="17">SUM(B24:B27)</f>
        <v>483.3</v>
      </c>
      <c r="C23" s="81">
        <f t="shared" si="17"/>
        <v>493.7</v>
      </c>
      <c r="D23" s="81">
        <f t="shared" si="17"/>
        <v>511.1</v>
      </c>
      <c r="E23" s="81">
        <f t="shared" si="17"/>
        <v>527.4</v>
      </c>
      <c r="F23" s="81">
        <f t="shared" si="17"/>
        <v>536.20000000000005</v>
      </c>
      <c r="G23" s="81">
        <f t="shared" si="17"/>
        <v>541.4</v>
      </c>
      <c r="H23" s="81">
        <f t="shared" si="17"/>
        <v>548.5</v>
      </c>
      <c r="I23" s="81">
        <f t="shared" ref="I23" si="18">SUM(I24:I27)</f>
        <v>550.90000000000009</v>
      </c>
      <c r="J23" s="81">
        <f t="shared" ref="J23:N23" si="19">SUM(J24:J27)</f>
        <v>558.59999999999991</v>
      </c>
      <c r="K23" s="81">
        <f t="shared" si="19"/>
        <v>574.29999999999995</v>
      </c>
      <c r="L23" s="81">
        <f t="shared" si="19"/>
        <v>579.49999999999989</v>
      </c>
      <c r="M23" s="81">
        <f t="shared" si="19"/>
        <v>585.4</v>
      </c>
      <c r="N23" s="81">
        <f t="shared" si="19"/>
        <v>593.9</v>
      </c>
      <c r="O23" s="95">
        <f t="shared" si="3"/>
        <v>1.4519986334130541E-2</v>
      </c>
      <c r="P23" s="95">
        <f t="shared" si="4"/>
        <v>0.12609025407660224</v>
      </c>
      <c r="Q23" s="95">
        <f t="shared" si="5"/>
        <v>0.228843368508173</v>
      </c>
      <c r="R23" s="98"/>
      <c r="S23" s="107"/>
    </row>
    <row r="24" spans="1:19" ht="15.75">
      <c r="A24" s="79" t="s">
        <v>5</v>
      </c>
      <c r="B24" s="82">
        <v>239.5</v>
      </c>
      <c r="C24" s="82">
        <v>240.1</v>
      </c>
      <c r="D24" s="82">
        <v>250.9</v>
      </c>
      <c r="E24" s="82">
        <v>258.40000000000003</v>
      </c>
      <c r="F24" s="82">
        <v>254.2</v>
      </c>
      <c r="G24" s="82">
        <v>248.89999999999998</v>
      </c>
      <c r="H24" s="82">
        <v>250.10000000000002</v>
      </c>
      <c r="I24" s="82">
        <v>248.8</v>
      </c>
      <c r="J24" s="82">
        <v>245.1</v>
      </c>
      <c r="K24" s="82">
        <v>248.49999999999997</v>
      </c>
      <c r="L24" s="82">
        <v>249.9</v>
      </c>
      <c r="M24" s="82">
        <v>246.5</v>
      </c>
      <c r="N24" s="82">
        <v>245.29999999999998</v>
      </c>
      <c r="O24" s="96">
        <f t="shared" si="3"/>
        <v>-4.8681541582150656E-3</v>
      </c>
      <c r="P24" s="96">
        <f t="shared" si="4"/>
        <v>-5.0696594427244723E-2</v>
      </c>
      <c r="Q24" s="96">
        <f t="shared" si="5"/>
        <v>2.4217118997912346E-2</v>
      </c>
      <c r="R24" s="98"/>
      <c r="S24" s="107"/>
    </row>
    <row r="25" spans="1:19" ht="15.75">
      <c r="A25" s="79" t="s">
        <v>6</v>
      </c>
      <c r="B25" s="82">
        <v>11.3</v>
      </c>
      <c r="C25" s="82">
        <v>11.7</v>
      </c>
      <c r="D25" s="82">
        <v>12.2</v>
      </c>
      <c r="E25" s="82">
        <v>11.8</v>
      </c>
      <c r="F25" s="82">
        <v>11.8</v>
      </c>
      <c r="G25" s="82">
        <v>12</v>
      </c>
      <c r="H25" s="82">
        <v>11.9</v>
      </c>
      <c r="I25" s="82">
        <v>12.1</v>
      </c>
      <c r="J25" s="82">
        <v>11.9</v>
      </c>
      <c r="K25" s="82">
        <v>12.1</v>
      </c>
      <c r="L25" s="82">
        <v>12.5</v>
      </c>
      <c r="M25" s="82">
        <v>12.6</v>
      </c>
      <c r="N25" s="82">
        <v>12.5</v>
      </c>
      <c r="O25" s="96">
        <f t="shared" si="3"/>
        <v>-7.9365079365079083E-3</v>
      </c>
      <c r="P25" s="96">
        <f t="shared" si="4"/>
        <v>5.9322033898304927E-2</v>
      </c>
      <c r="Q25" s="96">
        <f t="shared" si="5"/>
        <v>0.10619469026548667</v>
      </c>
      <c r="R25" s="98"/>
      <c r="S25" s="107"/>
    </row>
    <row r="26" spans="1:19" ht="15.75">
      <c r="A26" s="79" t="s">
        <v>7</v>
      </c>
      <c r="B26" s="82">
        <v>187.8</v>
      </c>
      <c r="C26" s="82">
        <v>195.1</v>
      </c>
      <c r="D26" s="82">
        <v>200.8</v>
      </c>
      <c r="E26" s="82">
        <v>208.89999999999998</v>
      </c>
      <c r="F26" s="82">
        <v>220.00000000000003</v>
      </c>
      <c r="G26" s="82">
        <v>230.3</v>
      </c>
      <c r="H26" s="82">
        <v>236.29999999999998</v>
      </c>
      <c r="I26" s="82">
        <v>239.8</v>
      </c>
      <c r="J26" s="82">
        <v>251.29999999999998</v>
      </c>
      <c r="K26" s="82">
        <v>263.3</v>
      </c>
      <c r="L26" s="82">
        <v>266.79999999999995</v>
      </c>
      <c r="M26" s="82">
        <v>276</v>
      </c>
      <c r="N26" s="82">
        <v>287</v>
      </c>
      <c r="O26" s="96">
        <f t="shared" si="3"/>
        <v>3.9855072463768071E-2</v>
      </c>
      <c r="P26" s="96">
        <f t="shared" si="4"/>
        <v>0.37386309238870297</v>
      </c>
      <c r="Q26" s="96">
        <f t="shared" si="5"/>
        <v>0.52822151224707126</v>
      </c>
      <c r="R26" s="98"/>
      <c r="S26" s="107"/>
    </row>
    <row r="27" spans="1:19" ht="15.75">
      <c r="A27" s="33" t="s">
        <v>8</v>
      </c>
      <c r="B27" s="82">
        <v>44.7</v>
      </c>
      <c r="C27" s="82">
        <v>46.8</v>
      </c>
      <c r="D27" s="82">
        <v>47.2</v>
      </c>
      <c r="E27" s="82">
        <v>48.3</v>
      </c>
      <c r="F27" s="82">
        <v>50.2</v>
      </c>
      <c r="G27" s="82">
        <v>50.2</v>
      </c>
      <c r="H27" s="82">
        <v>50.2</v>
      </c>
      <c r="I27" s="82">
        <v>50.2</v>
      </c>
      <c r="J27" s="82">
        <v>50.3</v>
      </c>
      <c r="K27" s="82">
        <v>50.4</v>
      </c>
      <c r="L27" s="82">
        <v>50.3</v>
      </c>
      <c r="M27" s="82">
        <v>50.3</v>
      </c>
      <c r="N27" s="82">
        <v>49.1</v>
      </c>
      <c r="O27" s="96">
        <f t="shared" si="3"/>
        <v>-2.3856858846918461E-2</v>
      </c>
      <c r="P27" s="96">
        <f t="shared" si="4"/>
        <v>1.6563146997929712E-2</v>
      </c>
      <c r="Q27" s="96">
        <f t="shared" si="5"/>
        <v>9.8434004474272863E-2</v>
      </c>
      <c r="R27" s="98"/>
      <c r="S27" s="107"/>
    </row>
    <row r="28" spans="1:19" ht="15.75">
      <c r="A28" s="26" t="s">
        <v>79</v>
      </c>
      <c r="B28" s="81">
        <f t="shared" ref="B28:H28" si="20">B6-B7-B12-B23</f>
        <v>880.7</v>
      </c>
      <c r="C28" s="81">
        <f t="shared" si="20"/>
        <v>897.2999999999995</v>
      </c>
      <c r="D28" s="81">
        <f t="shared" si="20"/>
        <v>881.00000000000011</v>
      </c>
      <c r="E28" s="81">
        <f t="shared" si="20"/>
        <v>869.19999999999993</v>
      </c>
      <c r="F28" s="81">
        <f t="shared" si="20"/>
        <v>851.39999999999964</v>
      </c>
      <c r="G28" s="81">
        <f t="shared" si="20"/>
        <v>896.20000000000016</v>
      </c>
      <c r="H28" s="81">
        <f t="shared" si="20"/>
        <v>894.49999999999977</v>
      </c>
      <c r="I28" s="81">
        <f t="shared" ref="I28" si="21">I6-I7-I12-I23</f>
        <v>906.29999999999973</v>
      </c>
      <c r="J28" s="81">
        <f t="shared" ref="J28:N28" si="22">J6-J7-J12-J23</f>
        <v>904.09999999999991</v>
      </c>
      <c r="K28" s="81">
        <f t="shared" si="22"/>
        <v>879.90000000000009</v>
      </c>
      <c r="L28" s="81">
        <f t="shared" si="22"/>
        <v>884.70000000000016</v>
      </c>
      <c r="M28" s="81">
        <f t="shared" si="22"/>
        <v>894.79999999999984</v>
      </c>
      <c r="N28" s="81">
        <f t="shared" si="22"/>
        <v>906.9</v>
      </c>
      <c r="O28" s="95">
        <f t="shared" si="3"/>
        <v>1.3522574877067761E-2</v>
      </c>
      <c r="P28" s="95">
        <f t="shared" si="4"/>
        <v>4.3373216751035448E-2</v>
      </c>
      <c r="Q28" s="95">
        <f t="shared" si="5"/>
        <v>2.9749063245145813E-2</v>
      </c>
      <c r="R28" s="98"/>
      <c r="S28" s="107"/>
    </row>
    <row r="29" spans="1:19" s="16" customFormat="1" ht="15.75">
      <c r="A29" s="33" t="s">
        <v>22</v>
      </c>
      <c r="B29" s="82">
        <v>254.1</v>
      </c>
      <c r="C29" s="82">
        <v>229</v>
      </c>
      <c r="D29" s="82">
        <v>238.2</v>
      </c>
      <c r="E29" s="82">
        <v>225.4</v>
      </c>
      <c r="F29" s="82">
        <v>227.4</v>
      </c>
      <c r="G29" s="82">
        <v>238.3</v>
      </c>
      <c r="H29" s="82">
        <v>235</v>
      </c>
      <c r="I29" s="82">
        <v>236.9</v>
      </c>
      <c r="J29" s="82">
        <v>202</v>
      </c>
      <c r="K29" s="82">
        <v>189.4</v>
      </c>
      <c r="L29" s="82">
        <v>205.9</v>
      </c>
      <c r="M29" s="82">
        <v>195.6</v>
      </c>
      <c r="N29" s="82">
        <v>181.8</v>
      </c>
      <c r="O29" s="96">
        <f t="shared" si="3"/>
        <v>-7.0552147239263729E-2</v>
      </c>
      <c r="P29" s="96">
        <f t="shared" si="4"/>
        <v>-0.1934338952972493</v>
      </c>
      <c r="Q29" s="96">
        <f t="shared" si="5"/>
        <v>-0.2845336481700117</v>
      </c>
      <c r="R29" s="98"/>
      <c r="S29" s="107"/>
    </row>
    <row r="30" spans="1:19" s="16" customFormat="1" ht="15.75">
      <c r="A30" s="33" t="s">
        <v>23</v>
      </c>
      <c r="B30" s="82">
        <v>300.8</v>
      </c>
      <c r="C30" s="82">
        <v>326.2</v>
      </c>
      <c r="D30" s="82">
        <v>313.10000000000002</v>
      </c>
      <c r="E30" s="82">
        <v>316.8</v>
      </c>
      <c r="F30" s="82">
        <v>317.39999999999998</v>
      </c>
      <c r="G30" s="82">
        <v>326.3</v>
      </c>
      <c r="H30" s="82">
        <v>335.5</v>
      </c>
      <c r="I30" s="82">
        <v>341.2</v>
      </c>
      <c r="J30" s="82">
        <v>324.8</v>
      </c>
      <c r="K30" s="82">
        <v>338.2</v>
      </c>
      <c r="L30" s="82">
        <v>330.9</v>
      </c>
      <c r="M30" s="82">
        <v>344.9</v>
      </c>
      <c r="N30" s="82">
        <v>364.6</v>
      </c>
      <c r="O30" s="96">
        <f t="shared" si="3"/>
        <v>5.71180052189042E-2</v>
      </c>
      <c r="P30" s="96">
        <f t="shared" si="4"/>
        <v>0.15088383838383845</v>
      </c>
      <c r="Q30" s="96">
        <f t="shared" si="5"/>
        <v>0.21210106382978733</v>
      </c>
      <c r="R30" s="98"/>
      <c r="S30" s="107"/>
    </row>
    <row r="31" spans="1:19" s="16" customFormat="1" ht="18.75">
      <c r="A31" s="33" t="s">
        <v>80</v>
      </c>
      <c r="B31" s="82">
        <f t="shared" ref="B31:H31" si="23">B28-B29-B30</f>
        <v>325.8</v>
      </c>
      <c r="C31" s="82">
        <f t="shared" si="23"/>
        <v>342.09999999999951</v>
      </c>
      <c r="D31" s="82">
        <f t="shared" si="23"/>
        <v>329.70000000000016</v>
      </c>
      <c r="E31" s="82">
        <f t="shared" si="23"/>
        <v>326.99999999999994</v>
      </c>
      <c r="F31" s="82">
        <f t="shared" si="23"/>
        <v>306.59999999999968</v>
      </c>
      <c r="G31" s="82">
        <f t="shared" si="23"/>
        <v>331.60000000000008</v>
      </c>
      <c r="H31" s="82">
        <f t="shared" si="23"/>
        <v>323.99999999999977</v>
      </c>
      <c r="I31" s="82">
        <f t="shared" ref="I31" si="24">I28-I29-I30</f>
        <v>328.19999999999976</v>
      </c>
      <c r="J31" s="82">
        <f t="shared" ref="J31:N31" si="25">J28-J29-J30</f>
        <v>377.2999999999999</v>
      </c>
      <c r="K31" s="82">
        <f t="shared" si="25"/>
        <v>352.30000000000013</v>
      </c>
      <c r="L31" s="82">
        <f t="shared" si="25"/>
        <v>347.9000000000002</v>
      </c>
      <c r="M31" s="82">
        <f t="shared" si="25"/>
        <v>354.29999999999984</v>
      </c>
      <c r="N31" s="82">
        <f t="shared" si="25"/>
        <v>360.49999999999989</v>
      </c>
      <c r="O31" s="96">
        <f t="shared" si="3"/>
        <v>1.7499294383291231E-2</v>
      </c>
      <c r="P31" s="96">
        <f t="shared" si="4"/>
        <v>0.10244648318042793</v>
      </c>
      <c r="Q31" s="96">
        <f t="shared" si="5"/>
        <v>0.10650705954573314</v>
      </c>
      <c r="R31" s="98"/>
      <c r="S31" s="107"/>
    </row>
    <row r="32" spans="1:19" ht="15.75">
      <c r="A32" s="34" t="s">
        <v>9</v>
      </c>
      <c r="B32" s="81">
        <f t="shared" ref="B32:H32" si="26">B33+B38</f>
        <v>2186.9</v>
      </c>
      <c r="C32" s="81">
        <f t="shared" si="26"/>
        <v>2204.6999999999998</v>
      </c>
      <c r="D32" s="81">
        <f t="shared" si="26"/>
        <v>2239.1999999999998</v>
      </c>
      <c r="E32" s="81">
        <f t="shared" si="26"/>
        <v>2222.1999999999998</v>
      </c>
      <c r="F32" s="81">
        <f t="shared" si="26"/>
        <v>2233.1999999999998</v>
      </c>
      <c r="G32" s="81">
        <f t="shared" si="26"/>
        <v>2242.2999999999997</v>
      </c>
      <c r="H32" s="81">
        <f t="shared" si="26"/>
        <v>2306</v>
      </c>
      <c r="I32" s="81">
        <f t="shared" ref="I32" si="27">I33+I38</f>
        <v>2350.9</v>
      </c>
      <c r="J32" s="81">
        <f t="shared" ref="J32:M32" si="28">J33+J38</f>
        <v>2405.9</v>
      </c>
      <c r="K32" s="81">
        <f t="shared" si="28"/>
        <v>2382.1</v>
      </c>
      <c r="L32" s="81">
        <f t="shared" si="28"/>
        <v>2393</v>
      </c>
      <c r="M32" s="81">
        <f t="shared" si="28"/>
        <v>2403.5000000000005</v>
      </c>
      <c r="N32" s="81">
        <f>N33+N38</f>
        <v>2420.8999999999996</v>
      </c>
      <c r="O32" s="95">
        <f t="shared" si="3"/>
        <v>7.2394424797166401E-3</v>
      </c>
      <c r="P32" s="95">
        <f t="shared" si="4"/>
        <v>8.9415894158941578E-2</v>
      </c>
      <c r="Q32" s="95">
        <f t="shared" si="5"/>
        <v>0.10700077735607461</v>
      </c>
      <c r="R32" s="98"/>
      <c r="S32" s="107"/>
    </row>
    <row r="33" spans="1:19" ht="15.75">
      <c r="A33" s="35" t="s">
        <v>15</v>
      </c>
      <c r="B33" s="82">
        <f t="shared" ref="B33:H33" si="29">SUM(B34:B37)</f>
        <v>1958.3000000000002</v>
      </c>
      <c r="C33" s="82">
        <f t="shared" si="29"/>
        <v>1966.3999999999999</v>
      </c>
      <c r="D33" s="82">
        <f t="shared" si="29"/>
        <v>2015.6999999999998</v>
      </c>
      <c r="E33" s="82">
        <f t="shared" si="29"/>
        <v>2009.7</v>
      </c>
      <c r="F33" s="82">
        <f t="shared" si="29"/>
        <v>2024.5</v>
      </c>
      <c r="G33" s="82">
        <f t="shared" si="29"/>
        <v>2029.3999999999999</v>
      </c>
      <c r="H33" s="82">
        <f t="shared" si="29"/>
        <v>2092.6</v>
      </c>
      <c r="I33" s="82">
        <f t="shared" ref="I33" si="30">SUM(I34:I37)</f>
        <v>2135.5</v>
      </c>
      <c r="J33" s="82">
        <f t="shared" ref="J33:M33" si="31">SUM(J34:J37)</f>
        <v>2166.6</v>
      </c>
      <c r="K33" s="82">
        <f t="shared" si="31"/>
        <v>2171</v>
      </c>
      <c r="L33" s="82">
        <f t="shared" si="31"/>
        <v>2190</v>
      </c>
      <c r="M33" s="82">
        <f t="shared" si="31"/>
        <v>2192.1000000000004</v>
      </c>
      <c r="N33" s="82">
        <f>SUM(N34:N37)</f>
        <v>2230.7999999999997</v>
      </c>
      <c r="O33" s="96">
        <f t="shared" si="3"/>
        <v>1.7654304091966333E-2</v>
      </c>
      <c r="P33" s="96">
        <f t="shared" si="4"/>
        <v>0.1100164203612477</v>
      </c>
      <c r="Q33" s="96">
        <f t="shared" si="5"/>
        <v>0.13915130470305859</v>
      </c>
      <c r="R33" s="98"/>
      <c r="S33" s="107"/>
    </row>
    <row r="34" spans="1:19" ht="15.75">
      <c r="A34" s="36" t="s">
        <v>18</v>
      </c>
      <c r="B34" s="82">
        <v>401.8</v>
      </c>
      <c r="C34" s="82">
        <v>428.7</v>
      </c>
      <c r="D34" s="82">
        <v>431.2</v>
      </c>
      <c r="E34" s="82">
        <v>396.8</v>
      </c>
      <c r="F34" s="82">
        <v>403.6</v>
      </c>
      <c r="G34" s="82">
        <v>379.9</v>
      </c>
      <c r="H34" s="82">
        <v>406.4</v>
      </c>
      <c r="I34" s="82">
        <v>417.5</v>
      </c>
      <c r="J34" s="82">
        <v>415.4</v>
      </c>
      <c r="K34" s="82">
        <v>425.7</v>
      </c>
      <c r="L34" s="82">
        <v>437.3</v>
      </c>
      <c r="M34" s="82">
        <v>432.4</v>
      </c>
      <c r="N34" s="82">
        <v>423.4</v>
      </c>
      <c r="O34" s="96">
        <f t="shared" si="3"/>
        <v>-2.0814061054579058E-2</v>
      </c>
      <c r="P34" s="96">
        <f t="shared" si="4"/>
        <v>6.7036290322580516E-2</v>
      </c>
      <c r="Q34" s="96">
        <f t="shared" si="5"/>
        <v>5.3758088601294052E-2</v>
      </c>
      <c r="R34" s="98"/>
      <c r="S34" s="107"/>
    </row>
    <row r="35" spans="1:19" ht="15.75">
      <c r="A35" s="36" t="s">
        <v>19</v>
      </c>
      <c r="B35" s="82">
        <v>232.3</v>
      </c>
      <c r="C35" s="82">
        <v>209.5</v>
      </c>
      <c r="D35" s="82">
        <v>230.1</v>
      </c>
      <c r="E35" s="82">
        <v>216.9</v>
      </c>
      <c r="F35" s="82">
        <v>209</v>
      </c>
      <c r="G35" s="82">
        <v>213.3</v>
      </c>
      <c r="H35" s="82">
        <v>214.3</v>
      </c>
      <c r="I35" s="82">
        <v>234.3</v>
      </c>
      <c r="J35" s="82">
        <v>233.4</v>
      </c>
      <c r="K35" s="82">
        <v>214</v>
      </c>
      <c r="L35" s="82">
        <v>216.6</v>
      </c>
      <c r="M35" s="82">
        <v>212.2</v>
      </c>
      <c r="N35" s="82">
        <v>231.2</v>
      </c>
      <c r="O35" s="96">
        <f t="shared" si="3"/>
        <v>8.9538171536286626E-2</v>
      </c>
      <c r="P35" s="96">
        <f t="shared" si="4"/>
        <v>6.5928999538958033E-2</v>
      </c>
      <c r="Q35" s="96">
        <f t="shared" si="5"/>
        <v>-4.7352561343091404E-3</v>
      </c>
      <c r="R35" s="98"/>
      <c r="S35" s="107"/>
    </row>
    <row r="36" spans="1:19" ht="15.75">
      <c r="A36" s="36" t="s">
        <v>11</v>
      </c>
      <c r="B36" s="82">
        <v>1274.7</v>
      </c>
      <c r="C36" s="82">
        <v>1290.5999999999999</v>
      </c>
      <c r="D36" s="82">
        <v>1316.3</v>
      </c>
      <c r="E36" s="82">
        <v>1349.5</v>
      </c>
      <c r="F36" s="82">
        <v>1365.8</v>
      </c>
      <c r="G36" s="82">
        <v>1394.1</v>
      </c>
      <c r="H36" s="82">
        <v>1422.5</v>
      </c>
      <c r="I36" s="82">
        <v>1442.4</v>
      </c>
      <c r="J36" s="82">
        <v>1475.7</v>
      </c>
      <c r="K36" s="82">
        <v>1481.6</v>
      </c>
      <c r="L36" s="82">
        <v>1494.4</v>
      </c>
      <c r="M36" s="82">
        <v>1504.7</v>
      </c>
      <c r="N36" s="82">
        <v>1524.8</v>
      </c>
      <c r="O36" s="96">
        <f t="shared" si="3"/>
        <v>1.3358144480627221E-2</v>
      </c>
      <c r="P36" s="96">
        <f t="shared" si="4"/>
        <v>0.12989996294924033</v>
      </c>
      <c r="Q36" s="96">
        <f t="shared" si="5"/>
        <v>0.19620302816348945</v>
      </c>
      <c r="R36" s="98"/>
      <c r="S36" s="107"/>
    </row>
    <row r="37" spans="1:19" ht="15.75">
      <c r="A37" s="36" t="s">
        <v>12</v>
      </c>
      <c r="B37" s="82">
        <v>49.5</v>
      </c>
      <c r="C37" s="82">
        <v>37.6</v>
      </c>
      <c r="D37" s="82">
        <v>38.1</v>
      </c>
      <c r="E37" s="82">
        <v>46.5</v>
      </c>
      <c r="F37" s="82">
        <v>46.1</v>
      </c>
      <c r="G37" s="82">
        <v>42.1</v>
      </c>
      <c r="H37" s="82">
        <v>49.4</v>
      </c>
      <c r="I37" s="82">
        <v>41.3</v>
      </c>
      <c r="J37" s="82">
        <v>42.1</v>
      </c>
      <c r="K37" s="82">
        <v>49.7</v>
      </c>
      <c r="L37" s="82">
        <v>41.7</v>
      </c>
      <c r="M37" s="82">
        <v>42.8</v>
      </c>
      <c r="N37" s="82">
        <v>51.4</v>
      </c>
      <c r="O37" s="96">
        <f t="shared" si="3"/>
        <v>0.2009345794392523</v>
      </c>
      <c r="P37" s="96">
        <f t="shared" si="4"/>
        <v>0.10537634408602137</v>
      </c>
      <c r="Q37" s="96">
        <f t="shared" si="5"/>
        <v>3.8383838383838409E-2</v>
      </c>
      <c r="R37" s="98"/>
      <c r="S37" s="107"/>
    </row>
    <row r="38" spans="1:19" ht="15.75">
      <c r="A38" s="35" t="s">
        <v>16</v>
      </c>
      <c r="B38" s="87">
        <v>228.6</v>
      </c>
      <c r="C38" s="87">
        <v>238.3</v>
      </c>
      <c r="D38" s="87">
        <v>223.5</v>
      </c>
      <c r="E38" s="87">
        <v>212.5</v>
      </c>
      <c r="F38" s="87">
        <v>208.7</v>
      </c>
      <c r="G38" s="87">
        <v>212.9</v>
      </c>
      <c r="H38" s="87">
        <v>213.4</v>
      </c>
      <c r="I38" s="87">
        <v>215.4</v>
      </c>
      <c r="J38" s="87">
        <v>239.3</v>
      </c>
      <c r="K38" s="87">
        <v>211.1</v>
      </c>
      <c r="L38" s="87">
        <v>203</v>
      </c>
      <c r="M38" s="87">
        <v>211.39999999999998</v>
      </c>
      <c r="N38" s="87">
        <v>190.1</v>
      </c>
      <c r="O38" s="105">
        <f t="shared" si="3"/>
        <v>-0.10075685903500464</v>
      </c>
      <c r="P38" s="106">
        <f t="shared" si="4"/>
        <v>-0.10541176470588243</v>
      </c>
      <c r="Q38" s="106">
        <f t="shared" si="5"/>
        <v>-0.16841644794400701</v>
      </c>
      <c r="R38" s="19"/>
      <c r="S38" s="107"/>
    </row>
    <row r="39" spans="1:19" ht="18.75">
      <c r="A39" s="76" t="s">
        <v>41</v>
      </c>
      <c r="B39" s="78">
        <v>1.4E-2</v>
      </c>
      <c r="C39" s="38"/>
      <c r="D39" s="39"/>
      <c r="E39" s="78">
        <v>0.02</v>
      </c>
      <c r="F39" s="38"/>
      <c r="G39" s="39"/>
      <c r="H39" s="78">
        <v>2.1999999999999999E-2</v>
      </c>
      <c r="I39" s="38"/>
      <c r="J39" s="39"/>
      <c r="K39" s="78">
        <v>2.3E-2</v>
      </c>
      <c r="L39" s="38"/>
      <c r="M39" s="39"/>
      <c r="N39" s="78">
        <v>2.4E-2</v>
      </c>
      <c r="O39" s="102"/>
      <c r="P39" s="100">
        <f t="shared" si="4"/>
        <v>0.19999999999999996</v>
      </c>
      <c r="Q39" s="95">
        <f t="shared" si="5"/>
        <v>0.71428571428571419</v>
      </c>
      <c r="S39" s="107"/>
    </row>
    <row r="40" spans="1:19" ht="18.75">
      <c r="A40" s="77" t="s">
        <v>42</v>
      </c>
      <c r="B40" s="78">
        <v>5.0999999999999997E-2</v>
      </c>
      <c r="C40" s="40"/>
      <c r="D40" s="64"/>
      <c r="E40" s="78">
        <v>0.06</v>
      </c>
      <c r="F40" s="40"/>
      <c r="G40" s="64"/>
      <c r="H40" s="78">
        <v>6.3E-2</v>
      </c>
      <c r="I40" s="40"/>
      <c r="J40" s="64"/>
      <c r="K40" s="78">
        <v>6.6000000000000003E-2</v>
      </c>
      <c r="L40" s="40"/>
      <c r="M40" s="64"/>
      <c r="N40" s="78">
        <v>6.7000000000000004E-2</v>
      </c>
      <c r="O40" s="103"/>
      <c r="P40" s="100">
        <f t="shared" si="4"/>
        <v>0.1166666666666667</v>
      </c>
      <c r="Q40" s="95">
        <f t="shared" si="5"/>
        <v>0.31372549019607865</v>
      </c>
      <c r="S40" s="107"/>
    </row>
    <row r="41" spans="1:19" ht="18.75">
      <c r="A41" s="41" t="s">
        <v>43</v>
      </c>
      <c r="B41" s="89">
        <v>413.3</v>
      </c>
      <c r="C41" s="89">
        <v>417.5</v>
      </c>
      <c r="D41" s="89">
        <v>424.9</v>
      </c>
      <c r="E41" s="89">
        <v>428.6</v>
      </c>
      <c r="F41" s="89">
        <v>438.6</v>
      </c>
      <c r="G41" s="89">
        <v>438.5</v>
      </c>
      <c r="H41" s="89">
        <v>430.7</v>
      </c>
      <c r="I41" s="89">
        <v>435.3</v>
      </c>
      <c r="J41" s="89">
        <v>442.4</v>
      </c>
      <c r="K41" s="89">
        <v>447.8</v>
      </c>
      <c r="L41" s="89">
        <v>454.9</v>
      </c>
      <c r="M41" s="89">
        <v>461.7</v>
      </c>
      <c r="N41" s="89">
        <v>464.6</v>
      </c>
      <c r="O41" s="101">
        <f t="shared" si="3"/>
        <v>6.2811349361058255E-3</v>
      </c>
      <c r="P41" s="25">
        <f t="shared" si="4"/>
        <v>8.3994400373308409E-2</v>
      </c>
      <c r="Q41" s="25">
        <f t="shared" si="5"/>
        <v>0.12412291313815627</v>
      </c>
      <c r="S41" s="107"/>
    </row>
    <row r="42" spans="1:19" ht="16.5" customHeight="1">
      <c r="A42" s="41" t="s">
        <v>20</v>
      </c>
      <c r="B42" s="80">
        <v>121</v>
      </c>
      <c r="C42" s="80">
        <v>121.6</v>
      </c>
      <c r="D42" s="80">
        <v>121.5</v>
      </c>
      <c r="E42" s="80">
        <v>119.9</v>
      </c>
      <c r="F42" s="80">
        <v>120.9</v>
      </c>
      <c r="G42" s="80">
        <v>120.9</v>
      </c>
      <c r="H42" s="80">
        <v>121</v>
      </c>
      <c r="I42" s="80">
        <v>122</v>
      </c>
      <c r="J42" s="80">
        <v>122.3</v>
      </c>
      <c r="K42" s="80">
        <v>123</v>
      </c>
      <c r="L42" s="80">
        <v>123.8</v>
      </c>
      <c r="M42" s="80">
        <v>123.3</v>
      </c>
      <c r="N42" s="80">
        <v>120.6</v>
      </c>
      <c r="O42" s="25">
        <f t="shared" si="3"/>
        <v>-2.1897810218978075E-2</v>
      </c>
      <c r="P42" s="25">
        <f t="shared" si="4"/>
        <v>5.8381984987487812E-3</v>
      </c>
      <c r="Q42" s="25">
        <f t="shared" si="5"/>
        <v>-3.3057851239669533E-3</v>
      </c>
      <c r="S42" s="107"/>
    </row>
    <row r="43" spans="1:19" ht="15.75">
      <c r="A43" s="42" t="s">
        <v>10</v>
      </c>
      <c r="B43" s="90">
        <v>36.6</v>
      </c>
      <c r="C43" s="90">
        <v>36.700000000000003</v>
      </c>
      <c r="D43" s="90">
        <v>37.299999999999997</v>
      </c>
      <c r="E43" s="90">
        <v>36.700000000000003</v>
      </c>
      <c r="F43" s="90">
        <v>36.700000000000003</v>
      </c>
      <c r="G43" s="90">
        <v>37</v>
      </c>
      <c r="H43" s="90">
        <v>38.4</v>
      </c>
      <c r="I43" s="90">
        <v>38.6</v>
      </c>
      <c r="J43" s="90">
        <v>38.9</v>
      </c>
      <c r="K43" s="90">
        <v>39.1</v>
      </c>
      <c r="L43" s="90">
        <v>39</v>
      </c>
      <c r="M43" s="90">
        <v>39.200000000000003</v>
      </c>
      <c r="N43" s="90">
        <v>38.700000000000003</v>
      </c>
      <c r="O43" s="25">
        <f t="shared" si="3"/>
        <v>-1.2755102040816313E-2</v>
      </c>
      <c r="P43" s="25">
        <f t="shared" si="4"/>
        <v>5.4495912806539426E-2</v>
      </c>
      <c r="Q43" s="25">
        <f t="shared" si="5"/>
        <v>5.7377049180327822E-2</v>
      </c>
      <c r="S43" s="107"/>
    </row>
    <row r="44" spans="1:19" ht="18.75">
      <c r="A44" s="43" t="s">
        <v>44</v>
      </c>
      <c r="B44" s="38">
        <v>0.76400000000000001</v>
      </c>
      <c r="C44" s="38">
        <v>0.76600000000000001</v>
      </c>
      <c r="D44" s="38">
        <v>0.755</v>
      </c>
      <c r="E44" s="38">
        <v>0.75600000000000001</v>
      </c>
      <c r="F44" s="38">
        <v>0.74399999999999999</v>
      </c>
      <c r="G44" s="38">
        <v>0.75600000000000001</v>
      </c>
      <c r="H44" s="38">
        <v>0.748</v>
      </c>
      <c r="I44" s="38">
        <v>0.73199999999999998</v>
      </c>
      <c r="J44" s="38">
        <v>0.73199999999999998</v>
      </c>
      <c r="K44" s="38">
        <v>0.73799999999999999</v>
      </c>
      <c r="L44" s="38">
        <v>0.73099999999999998</v>
      </c>
      <c r="M44" s="38">
        <v>0.73599999999999999</v>
      </c>
      <c r="N44" s="38">
        <v>0.76500000000000001</v>
      </c>
      <c r="O44" s="95">
        <f t="shared" si="3"/>
        <v>3.9402173913043459E-2</v>
      </c>
      <c r="P44" s="95">
        <f t="shared" si="4"/>
        <v>1.1904761904761862E-2</v>
      </c>
      <c r="Q44" s="95">
        <f t="shared" si="5"/>
        <v>1.3089005235602524E-3</v>
      </c>
      <c r="R44" s="10"/>
      <c r="S44" s="107"/>
    </row>
    <row r="45" spans="1:19" ht="18.75">
      <c r="A45" s="44" t="s">
        <v>45</v>
      </c>
      <c r="B45" s="45">
        <v>0.17299999999999999</v>
      </c>
      <c r="C45" s="45">
        <v>0.17</v>
      </c>
      <c r="D45" s="45">
        <v>0.17699999999999999</v>
      </c>
      <c r="E45" s="45">
        <v>0.191</v>
      </c>
      <c r="F45" s="45">
        <v>0.19</v>
      </c>
      <c r="G45" s="45">
        <v>0.188</v>
      </c>
      <c r="H45" s="45">
        <v>0.19700000000000001</v>
      </c>
      <c r="I45" s="45">
        <v>0.20300000000000001</v>
      </c>
      <c r="J45" s="45">
        <v>0.20799999999999999</v>
      </c>
      <c r="K45" s="45">
        <v>0.20799999999999999</v>
      </c>
      <c r="L45" s="45">
        <v>0.21099999999999999</v>
      </c>
      <c r="M45" s="45">
        <v>0.20699999999999999</v>
      </c>
      <c r="N45" s="45">
        <v>0.20699999999999999</v>
      </c>
      <c r="O45" s="25">
        <f t="shared" si="3"/>
        <v>0</v>
      </c>
      <c r="P45" s="25">
        <f t="shared" si="4"/>
        <v>8.3769633507853269E-2</v>
      </c>
      <c r="Q45" s="25">
        <f t="shared" si="5"/>
        <v>0.19653179190751446</v>
      </c>
      <c r="R45" s="10"/>
      <c r="S45" s="107"/>
    </row>
    <row r="46" spans="1:19" ht="18.75">
      <c r="A46" s="46" t="s">
        <v>46</v>
      </c>
      <c r="B46" s="47">
        <v>0.17499999999999999</v>
      </c>
      <c r="C46" s="48"/>
      <c r="D46" s="48"/>
      <c r="E46" s="47">
        <v>0.17399999999999999</v>
      </c>
      <c r="F46" s="48"/>
      <c r="G46" s="48"/>
      <c r="H46" s="47">
        <v>0.17799999999999999</v>
      </c>
      <c r="I46" s="48"/>
      <c r="J46" s="48"/>
      <c r="K46" s="47">
        <v>0.182</v>
      </c>
      <c r="L46" s="48"/>
      <c r="M46" s="48"/>
      <c r="N46" s="47">
        <v>0.185</v>
      </c>
      <c r="O46" s="108"/>
      <c r="P46" s="109"/>
      <c r="Q46" s="110"/>
      <c r="R46" s="10"/>
    </row>
    <row r="47" spans="1:19" ht="18.75">
      <c r="A47" s="49" t="s">
        <v>35</v>
      </c>
      <c r="B47" s="47">
        <v>0.16300000000000001</v>
      </c>
      <c r="C47" s="48"/>
      <c r="D47" s="48"/>
      <c r="E47" s="47">
        <v>0.16200000000000001</v>
      </c>
      <c r="F47" s="48"/>
      <c r="G47" s="48"/>
      <c r="H47" s="47">
        <v>0.16600000000000001</v>
      </c>
      <c r="I47" s="48"/>
      <c r="J47" s="48"/>
      <c r="K47" s="47">
        <v>0.17</v>
      </c>
      <c r="L47" s="48"/>
      <c r="M47" s="48"/>
      <c r="N47" s="47">
        <v>0.17399999999999999</v>
      </c>
      <c r="O47" s="111"/>
      <c r="P47" s="112"/>
      <c r="Q47" s="113"/>
      <c r="R47" s="10"/>
    </row>
    <row r="48" spans="1:19" ht="15.75">
      <c r="A48" s="50" t="s">
        <v>27</v>
      </c>
      <c r="B48" s="47">
        <v>0.14499999999999999</v>
      </c>
      <c r="C48" s="48"/>
      <c r="D48" s="48"/>
      <c r="E48" s="47">
        <v>0.14399999999999999</v>
      </c>
      <c r="F48" s="48"/>
      <c r="G48" s="48"/>
      <c r="H48" s="47">
        <v>0.14799999999999999</v>
      </c>
      <c r="I48" s="48"/>
      <c r="J48" s="48"/>
      <c r="K48" s="47">
        <v>0.153</v>
      </c>
      <c r="L48" s="48"/>
      <c r="M48" s="48"/>
      <c r="N48" s="126">
        <v>0.156</v>
      </c>
      <c r="O48" s="111"/>
      <c r="P48" s="112"/>
      <c r="Q48" s="113"/>
      <c r="R48" s="10"/>
    </row>
    <row r="49" spans="1:18" ht="11.25" customHeight="1">
      <c r="A49" s="51"/>
      <c r="B49" s="37"/>
      <c r="C49" s="39"/>
      <c r="D49" s="39"/>
      <c r="E49" s="37"/>
      <c r="F49" s="37"/>
      <c r="G49" s="37"/>
      <c r="H49" s="37"/>
      <c r="I49" s="39"/>
      <c r="J49" s="39"/>
      <c r="K49" s="39"/>
      <c r="L49" s="37"/>
      <c r="M49" s="37"/>
      <c r="N49" s="99"/>
      <c r="O49" s="52"/>
      <c r="P49" s="52"/>
      <c r="Q49" s="52"/>
      <c r="R49" s="10"/>
    </row>
    <row r="50" spans="1:18" ht="15.75">
      <c r="A50" s="59" t="s">
        <v>28</v>
      </c>
      <c r="B50" s="75"/>
      <c r="C50" s="53"/>
      <c r="D50" s="53"/>
      <c r="E50" s="53"/>
      <c r="F50" s="53"/>
      <c r="G50" s="53"/>
      <c r="H50" s="53"/>
      <c r="I50" s="53"/>
      <c r="J50" s="53"/>
      <c r="K50" s="53"/>
      <c r="L50" s="97"/>
      <c r="M50" s="97"/>
      <c r="N50" s="88"/>
      <c r="O50" s="54"/>
      <c r="P50" s="54"/>
      <c r="Q50" s="54"/>
      <c r="R50" s="10"/>
    </row>
    <row r="51" spans="1:18" ht="15.75">
      <c r="A51" s="55" t="s">
        <v>70</v>
      </c>
      <c r="B51" s="60">
        <v>23</v>
      </c>
      <c r="C51" s="66"/>
      <c r="D51" s="67"/>
      <c r="E51" s="60">
        <v>22</v>
      </c>
      <c r="F51" s="66"/>
      <c r="G51" s="67"/>
      <c r="H51" s="60">
        <v>22</v>
      </c>
      <c r="I51" s="66"/>
      <c r="J51" s="67"/>
      <c r="K51" s="60">
        <v>22</v>
      </c>
      <c r="L51" s="66"/>
      <c r="M51" s="67"/>
      <c r="N51" s="60">
        <v>22</v>
      </c>
      <c r="O51" s="56"/>
      <c r="P51" s="56"/>
      <c r="Q51" s="56"/>
      <c r="R51" s="10"/>
    </row>
    <row r="52" spans="1:18" ht="15.75">
      <c r="A52" s="57" t="s">
        <v>36</v>
      </c>
      <c r="B52" s="60">
        <v>37</v>
      </c>
      <c r="C52" s="69"/>
      <c r="D52" s="70"/>
      <c r="E52" s="60">
        <v>39</v>
      </c>
      <c r="F52" s="69"/>
      <c r="G52" s="70"/>
      <c r="H52" s="60">
        <v>39</v>
      </c>
      <c r="I52" s="69"/>
      <c r="J52" s="70"/>
      <c r="K52" s="60">
        <v>39</v>
      </c>
      <c r="L52" s="69"/>
      <c r="M52" s="70"/>
      <c r="N52" s="60">
        <v>39</v>
      </c>
      <c r="O52" s="56"/>
      <c r="P52" s="56"/>
      <c r="Q52" s="56"/>
      <c r="R52" s="10"/>
    </row>
    <row r="53" spans="1:18" ht="18.75">
      <c r="A53" s="58" t="s">
        <v>57</v>
      </c>
      <c r="B53" s="60">
        <v>7</v>
      </c>
      <c r="C53" s="69"/>
      <c r="D53" s="70"/>
      <c r="E53" s="60">
        <v>7</v>
      </c>
      <c r="F53" s="69"/>
      <c r="G53" s="70"/>
      <c r="H53" s="60">
        <v>7</v>
      </c>
      <c r="I53" s="69"/>
      <c r="J53" s="70"/>
      <c r="K53" s="60">
        <v>7</v>
      </c>
      <c r="L53" s="69"/>
      <c r="M53" s="70"/>
      <c r="N53" s="60">
        <v>7</v>
      </c>
      <c r="O53" s="56"/>
      <c r="P53" s="56"/>
      <c r="Q53" s="56"/>
      <c r="R53" s="10"/>
    </row>
    <row r="54" spans="1:18" ht="15.75">
      <c r="A54" s="49" t="s">
        <v>29</v>
      </c>
      <c r="B54" s="61">
        <v>0.11700000000000001</v>
      </c>
      <c r="C54" s="71"/>
      <c r="D54" s="72"/>
      <c r="E54" s="61">
        <v>0.12</v>
      </c>
      <c r="F54" s="71"/>
      <c r="G54" s="72"/>
      <c r="H54" s="61">
        <v>0.11799999999999999</v>
      </c>
      <c r="I54" s="71"/>
      <c r="J54" s="72"/>
      <c r="K54" s="61">
        <v>0.11700000000000001</v>
      </c>
      <c r="L54" s="71"/>
      <c r="M54" s="72"/>
      <c r="N54" s="61">
        <v>0.11600000000000001</v>
      </c>
      <c r="O54" s="92"/>
      <c r="P54" s="92"/>
      <c r="Q54" s="94"/>
      <c r="R54" s="91"/>
    </row>
    <row r="55" spans="1:18" ht="15.75">
      <c r="A55" s="57" t="s">
        <v>37</v>
      </c>
      <c r="B55" s="60">
        <v>51</v>
      </c>
      <c r="C55" s="69"/>
      <c r="D55" s="70"/>
      <c r="E55" s="60">
        <v>53</v>
      </c>
      <c r="F55" s="69"/>
      <c r="G55" s="70"/>
      <c r="H55" s="60">
        <v>53</v>
      </c>
      <c r="I55" s="69"/>
      <c r="J55" s="70"/>
      <c r="K55" s="60">
        <v>53</v>
      </c>
      <c r="L55" s="69"/>
      <c r="M55" s="70"/>
      <c r="N55" s="60">
        <v>53</v>
      </c>
      <c r="O55" s="56"/>
      <c r="P55" s="56"/>
      <c r="Q55" s="56"/>
      <c r="R55" s="10"/>
    </row>
    <row r="56" spans="1:18" ht="15.75">
      <c r="A56" s="57" t="s">
        <v>30</v>
      </c>
      <c r="B56" s="60">
        <v>9</v>
      </c>
      <c r="C56" s="69"/>
      <c r="D56" s="70"/>
      <c r="E56" s="60">
        <v>8</v>
      </c>
      <c r="F56" s="69"/>
      <c r="G56" s="70"/>
      <c r="H56" s="60">
        <v>8</v>
      </c>
      <c r="I56" s="69"/>
      <c r="J56" s="70"/>
      <c r="K56" s="60">
        <v>8</v>
      </c>
      <c r="L56" s="69"/>
      <c r="M56" s="70"/>
      <c r="N56" s="60">
        <v>8</v>
      </c>
      <c r="O56" s="56"/>
      <c r="P56" s="56"/>
      <c r="Q56" s="56"/>
      <c r="R56" s="10"/>
    </row>
    <row r="57" spans="1:18" ht="15.75">
      <c r="A57" s="49" t="s">
        <v>31</v>
      </c>
      <c r="B57" s="61">
        <v>0.16900000000000001</v>
      </c>
      <c r="C57" s="65"/>
      <c r="D57" s="73"/>
      <c r="E57" s="61">
        <v>0.17199999999999999</v>
      </c>
      <c r="F57" s="65"/>
      <c r="G57" s="73"/>
      <c r="H57" s="61">
        <v>0.17299999999999999</v>
      </c>
      <c r="I57" s="65"/>
      <c r="J57" s="73"/>
      <c r="K57" s="61">
        <v>0.17199999999999999</v>
      </c>
      <c r="L57" s="65"/>
      <c r="M57" s="73"/>
      <c r="N57" s="61">
        <v>0.17499999999999999</v>
      </c>
      <c r="O57" s="56"/>
      <c r="P57" s="56"/>
      <c r="Q57" s="94"/>
      <c r="R57" s="93"/>
    </row>
    <row r="58" spans="1:18" ht="7.9" customHeight="1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2"/>
      <c r="P58" s="2"/>
      <c r="Q58" s="2"/>
    </row>
    <row r="59" spans="1:18">
      <c r="A59" s="12" t="s">
        <v>73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8">
      <c r="A60" s="12" t="s">
        <v>72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8">
      <c r="A61" s="12" t="s">
        <v>77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8" ht="15.75">
      <c r="A62" s="21" t="s">
        <v>59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3"/>
      <c r="P62" s="3"/>
      <c r="Q62" s="3"/>
    </row>
    <row r="63" spans="1:18" ht="15.75">
      <c r="A63" s="17" t="s">
        <v>60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4"/>
      <c r="P63" s="4"/>
      <c r="Q63" s="4"/>
    </row>
    <row r="64" spans="1:18" ht="15.75">
      <c r="A64" s="21" t="s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3"/>
      <c r="P64" s="3"/>
      <c r="Q64" s="3"/>
    </row>
    <row r="65" spans="1:17" ht="15.75">
      <c r="A65" s="20" t="s">
        <v>47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4"/>
      <c r="P65" s="4"/>
      <c r="Q65" s="4"/>
    </row>
    <row r="66" spans="1:17" ht="15.75">
      <c r="A66" s="9" t="s">
        <v>48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4"/>
      <c r="P66" s="4"/>
      <c r="Q66" s="4"/>
    </row>
    <row r="67" spans="1:17" ht="15.75">
      <c r="A67" s="9" t="s">
        <v>49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4"/>
      <c r="P67" s="4"/>
      <c r="Q67" s="4"/>
    </row>
    <row r="68" spans="1:17" s="16" customFormat="1" ht="15.75">
      <c r="A68" s="18" t="s">
        <v>50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15.75">
      <c r="A69" s="9" t="s">
        <v>51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4"/>
      <c r="P69" s="4"/>
      <c r="Q69" s="4"/>
    </row>
    <row r="70" spans="1:17" ht="15.75">
      <c r="A70" s="62" t="s">
        <v>81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4"/>
      <c r="P70" s="4"/>
      <c r="Q70" s="4"/>
    </row>
    <row r="71" spans="1:17">
      <c r="A71" s="63" t="s">
        <v>82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"/>
      <c r="P71" s="1"/>
      <c r="Q71" s="1"/>
    </row>
    <row r="72" spans="1:17" ht="15.75">
      <c r="A72" s="11" t="s">
        <v>75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"/>
      <c r="P72" s="1"/>
      <c r="Q72" s="1"/>
    </row>
    <row r="73" spans="1:17" ht="15.75">
      <c r="A73" s="74" t="s">
        <v>56</v>
      </c>
    </row>
  </sheetData>
  <mergeCells count="5">
    <mergeCell ref="A1:Q1"/>
    <mergeCell ref="A2:Q2"/>
    <mergeCell ref="A3:Q3"/>
    <mergeCell ref="B4:E4"/>
    <mergeCell ref="F4:Q4"/>
  </mergeCells>
  <printOptions horizontalCentered="1" verticalCentered="1"/>
  <pageMargins left="0.2" right="0.2" top="0" bottom="0" header="0.3" footer="0"/>
  <pageSetup paperSize="8" scale="69" orientation="landscape" r:id="rId1"/>
  <headerFooter>
    <oddHeader>&amp;L&amp;"Calibri"&amp;10&amp;K317100CBUAE Classification: Public&amp;1#</oddHeader>
  </headerFooter>
  <ignoredErrors>
    <ignoredError sqref="B7:J7 K7:L7 B33:J33 K33:L33 M7:N7 M33:N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Banking Indicators</vt:lpstr>
    </vt:vector>
  </TitlesOfParts>
  <Company>CBUAE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2021-08-29T05:02:23Z</cp:lastPrinted>
  <dcterms:created xsi:type="dcterms:W3CDTF">2015-06-23T10:16:21Z</dcterms:created>
  <dcterms:modified xsi:type="dcterms:W3CDTF">2023-11-22T07:38:56Z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2023-11-22T07:38:56Z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55546f18-377e-4559-ae70-382159a4f376</vt:lpwstr>
  </property>
  <property fmtid="{D5CDD505-2E9C-101B-9397-08002B2CF9AE}" pid="8" name="MSIP_Label_2f29d493-52b1-4291-ba67-8ef6d501cf33_ContentBits">
    <vt:lpwstr>1</vt:lpwstr>
  </property>
</Properties>
</file>