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August 2022\"/>
    </mc:Choice>
  </mc:AlternateContent>
  <bookViews>
    <workbookView xWindow="0" yWindow="0" windowWidth="28800" windowHeight="11700"/>
  </bookViews>
  <sheets>
    <sheet name="UAE Banking Indicato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P45" i="1"/>
  <c r="P44" i="1"/>
  <c r="P43" i="1"/>
  <c r="P42" i="1"/>
  <c r="P41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7" i="1"/>
  <c r="P16" i="1"/>
  <c r="P15" i="1"/>
  <c r="P14" i="1"/>
  <c r="P13" i="1"/>
  <c r="P12" i="1"/>
  <c r="P11" i="1"/>
  <c r="P10" i="1"/>
  <c r="P9" i="1"/>
  <c r="P8" i="1"/>
  <c r="P7" i="1"/>
  <c r="P6" i="1"/>
  <c r="O6" i="1"/>
  <c r="N33" i="1"/>
  <c r="N32" i="1"/>
  <c r="N23" i="1"/>
  <c r="N16" i="1"/>
  <c r="N13" i="1" s="1"/>
  <c r="N12" i="1" s="1"/>
  <c r="N7" i="1"/>
  <c r="M33" i="1"/>
  <c r="M32" i="1" s="1"/>
  <c r="L33" i="1"/>
  <c r="L32" i="1" s="1"/>
  <c r="K33" i="1"/>
  <c r="J33" i="1"/>
  <c r="I33" i="1"/>
  <c r="H33" i="1"/>
  <c r="G33" i="1"/>
  <c r="G32" i="1" s="1"/>
  <c r="F33" i="1"/>
  <c r="F32" i="1" s="1"/>
  <c r="E33" i="1"/>
  <c r="E32" i="1" s="1"/>
  <c r="D33" i="1"/>
  <c r="D32" i="1" s="1"/>
  <c r="C33" i="1"/>
  <c r="B33" i="1"/>
  <c r="K32" i="1"/>
  <c r="J32" i="1"/>
  <c r="I32" i="1"/>
  <c r="H32" i="1"/>
  <c r="C32" i="1"/>
  <c r="B32" i="1"/>
  <c r="J26" i="1"/>
  <c r="J24" i="1"/>
  <c r="J23" i="1" s="1"/>
  <c r="M23" i="1"/>
  <c r="L23" i="1"/>
  <c r="K23" i="1"/>
  <c r="I23" i="1"/>
  <c r="H23" i="1"/>
  <c r="G23" i="1"/>
  <c r="F23" i="1"/>
  <c r="E23" i="1"/>
  <c r="D23" i="1"/>
  <c r="C23" i="1"/>
  <c r="B23" i="1"/>
  <c r="M16" i="1"/>
  <c r="M13" i="1" s="1"/>
  <c r="M12" i="1" s="1"/>
  <c r="L16" i="1"/>
  <c r="L13" i="1" s="1"/>
  <c r="L12" i="1" s="1"/>
  <c r="L28" i="1" s="1"/>
  <c r="L31" i="1" s="1"/>
  <c r="K16" i="1"/>
  <c r="K13" i="1" s="1"/>
  <c r="K12" i="1" s="1"/>
  <c r="K28" i="1" s="1"/>
  <c r="K31" i="1" s="1"/>
  <c r="J16" i="1"/>
  <c r="J13" i="1" s="1"/>
  <c r="J12" i="1" s="1"/>
  <c r="J28" i="1" s="1"/>
  <c r="J31" i="1" s="1"/>
  <c r="I16" i="1"/>
  <c r="H16" i="1"/>
  <c r="G16" i="1"/>
  <c r="F16" i="1"/>
  <c r="E16" i="1"/>
  <c r="E13" i="1" s="1"/>
  <c r="E12" i="1" s="1"/>
  <c r="D16" i="1"/>
  <c r="D13" i="1" s="1"/>
  <c r="D12" i="1" s="1"/>
  <c r="D28" i="1" s="1"/>
  <c r="D31" i="1" s="1"/>
  <c r="C16" i="1"/>
  <c r="C13" i="1" s="1"/>
  <c r="C12" i="1" s="1"/>
  <c r="C28" i="1" s="1"/>
  <c r="C31" i="1" s="1"/>
  <c r="B16" i="1"/>
  <c r="B13" i="1" s="1"/>
  <c r="B12" i="1" s="1"/>
  <c r="B28" i="1" s="1"/>
  <c r="B31" i="1" s="1"/>
  <c r="I13" i="1"/>
  <c r="I12" i="1" s="1"/>
  <c r="H13" i="1"/>
  <c r="H12" i="1" s="1"/>
  <c r="G13" i="1"/>
  <c r="G12" i="1" s="1"/>
  <c r="F13" i="1"/>
  <c r="F12" i="1" s="1"/>
  <c r="M7" i="1"/>
  <c r="M28" i="1" s="1"/>
  <c r="M31" i="1" s="1"/>
  <c r="L7" i="1"/>
  <c r="K7" i="1"/>
  <c r="J7" i="1"/>
  <c r="I7" i="1"/>
  <c r="I28" i="1" s="1"/>
  <c r="I31" i="1" s="1"/>
  <c r="H7" i="1"/>
  <c r="H28" i="1" s="1"/>
  <c r="H31" i="1" s="1"/>
  <c r="G7" i="1"/>
  <c r="G28" i="1" s="1"/>
  <c r="G31" i="1" s="1"/>
  <c r="F7" i="1"/>
  <c r="F28" i="1" s="1"/>
  <c r="F31" i="1" s="1"/>
  <c r="E7" i="1"/>
  <c r="E28" i="1" s="1"/>
  <c r="E31" i="1" s="1"/>
  <c r="D7" i="1"/>
  <c r="C7" i="1"/>
  <c r="B7" i="1"/>
  <c r="N28" i="1" l="1"/>
  <c r="N31" i="1" s="1"/>
  <c r="O45" i="1"/>
  <c r="Q45" i="1"/>
  <c r="Q44" i="1" l="1"/>
  <c r="O44" i="1"/>
  <c r="Q43" i="1"/>
  <c r="O43" i="1"/>
  <c r="Q42" i="1"/>
  <c r="O42" i="1"/>
  <c r="Q41" i="1"/>
  <c r="O41" i="1"/>
  <c r="Q38" i="1"/>
  <c r="O38" i="1"/>
  <c r="Q37" i="1"/>
  <c r="O37" i="1"/>
  <c r="Q36" i="1"/>
  <c r="O36" i="1"/>
  <c r="Q35" i="1"/>
  <c r="O35" i="1"/>
  <c r="Q34" i="1"/>
  <c r="O34" i="1"/>
  <c r="Q30" i="1"/>
  <c r="O30" i="1"/>
  <c r="Q29" i="1"/>
  <c r="O29" i="1"/>
  <c r="Q27" i="1"/>
  <c r="O27" i="1"/>
  <c r="Q26" i="1"/>
  <c r="Q25" i="1"/>
  <c r="O25" i="1"/>
  <c r="Q24" i="1"/>
  <c r="O24" i="1"/>
  <c r="Q22" i="1"/>
  <c r="O22" i="1"/>
  <c r="Q21" i="1"/>
  <c r="O21" i="1"/>
  <c r="Q20" i="1"/>
  <c r="O20" i="1"/>
  <c r="Q19" i="1"/>
  <c r="O19" i="1"/>
  <c r="Q17" i="1"/>
  <c r="O17" i="1"/>
  <c r="Q15" i="1"/>
  <c r="O15" i="1"/>
  <c r="Q14" i="1"/>
  <c r="O14" i="1"/>
  <c r="Q13" i="1"/>
  <c r="Q11" i="1"/>
  <c r="O11" i="1"/>
  <c r="Q10" i="1"/>
  <c r="O10" i="1"/>
  <c r="Q9" i="1"/>
  <c r="O9" i="1"/>
  <c r="Q8" i="1"/>
  <c r="O8" i="1"/>
  <c r="Q23" i="1"/>
  <c r="O12" i="1"/>
  <c r="O7" i="1"/>
  <c r="O26" i="1"/>
  <c r="Q7" i="1" l="1"/>
  <c r="Q16" i="1"/>
  <c r="O32" i="1"/>
  <c r="Q32" i="1"/>
  <c r="O33" i="1"/>
  <c r="Q33" i="1"/>
  <c r="Q12" i="1"/>
  <c r="O23" i="1"/>
  <c r="O13" i="1"/>
  <c r="O16" i="1"/>
  <c r="Q28" i="1" l="1"/>
  <c r="O28" i="1"/>
  <c r="Q31" i="1" l="1"/>
  <c r="O31" i="1"/>
</calcChain>
</file>

<file path=xl/sharedStrings.xml><?xml version="1.0" encoding="utf-8"?>
<sst xmlns="http://schemas.openxmlformats.org/spreadsheetml/2006/main" count="94" uniqueCount="81">
  <si>
    <t xml:space="preserve">المؤشرات المصرفية بدولة الامارات العربية المتحدة </t>
  </si>
  <si>
    <t>(بنهاية الشهر، الأرقام بالمليار درهم إلا إذا تمت الإشارة إلى ما هو خلاف ذلك)</t>
  </si>
  <si>
    <t xml:space="preserve">سبتمبر  </t>
  </si>
  <si>
    <t>نوفمبر</t>
  </si>
  <si>
    <t xml:space="preserve">فبراير </t>
  </si>
  <si>
    <t xml:space="preserve">مارس  </t>
  </si>
  <si>
    <t xml:space="preserve">يونيو   </t>
  </si>
  <si>
    <t>التغير الشهري
%</t>
  </si>
  <si>
    <t>التغير السنوي
%</t>
  </si>
  <si>
    <t xml:space="preserve">اجمالي أصول البنوك (الكلية) </t>
  </si>
  <si>
    <t>1. اجمالي احتياطيات البنوك بالمصرف المركزي</t>
  </si>
  <si>
    <t xml:space="preserve">حساب الاحتياطي </t>
  </si>
  <si>
    <t>شهادات الايداع / الاذونات النقدية التي تحتفظ بها البنوك</t>
  </si>
  <si>
    <t>منها: شهادات الايداع الاسلامية</t>
  </si>
  <si>
    <t xml:space="preserve">2. اجمالي الائتمان </t>
  </si>
  <si>
    <t xml:space="preserve">الائتمان المحلي </t>
  </si>
  <si>
    <t>الحكومة</t>
  </si>
  <si>
    <t xml:space="preserve">القطاع العام ( الجهات ذات الصلة بالحكومة ) </t>
  </si>
  <si>
    <t xml:space="preserve">القطاع الخاص </t>
  </si>
  <si>
    <t xml:space="preserve">     منها: إجمالي قروض الشركات الصغيرة والمتوسطة </t>
  </si>
  <si>
    <t>-</t>
  </si>
  <si>
    <t xml:space="preserve">الأفراد </t>
  </si>
  <si>
    <t>المؤسسات المالية غير المصرفية</t>
  </si>
  <si>
    <t>منها: القروض والسلف لغير المقيمين بالدرهم</t>
  </si>
  <si>
    <t>3. اجمالي الاستثمارات من قبل البنوك</t>
  </si>
  <si>
    <t>الأوراق المالية التي تمثل ديون على الغير (سندات الدين)</t>
  </si>
  <si>
    <t xml:space="preserve">الأسهم </t>
  </si>
  <si>
    <t>سندات محفوظة حتى تاريخ الاستحقاق</t>
  </si>
  <si>
    <t xml:space="preserve">استثمارات أخرى </t>
  </si>
  <si>
    <t>4. أصول أخرى</t>
  </si>
  <si>
    <t>المستحق من المكتب الرئيسي/ الفروع / المؤسسات التابعة</t>
  </si>
  <si>
    <t>مستحق من بنوك أخرى</t>
  </si>
  <si>
    <r>
      <t xml:space="preserve">عناصر أخرى </t>
    </r>
    <r>
      <rPr>
        <vertAlign val="superscript"/>
        <sz val="11"/>
        <rFont val="Calibri"/>
        <family val="2"/>
        <scheme val="minor"/>
      </rPr>
      <t>4</t>
    </r>
  </si>
  <si>
    <t>ودائع مصرفية</t>
  </si>
  <si>
    <t xml:space="preserve"> ودائع المقيمين</t>
  </si>
  <si>
    <t>القطاع الخاص</t>
  </si>
  <si>
    <t xml:space="preserve">المؤسسات المالية غير المصرفية </t>
  </si>
  <si>
    <t xml:space="preserve"> ودائع غير المقيمين</t>
  </si>
  <si>
    <r>
      <t xml:space="preserve">معدل التكلفة على الودائع المصرفية </t>
    </r>
    <r>
      <rPr>
        <vertAlign val="superscript"/>
        <sz val="11"/>
        <color theme="1"/>
        <rFont val="Calibri"/>
        <family val="2"/>
        <scheme val="minor"/>
      </rPr>
      <t>5</t>
    </r>
  </si>
  <si>
    <r>
      <t xml:space="preserve">معدل العائد من الإقراض المصرفي 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</si>
  <si>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رأس المال والاحتياطيات </t>
    </r>
    <r>
      <rPr>
        <b/>
        <vertAlign val="superscript"/>
        <sz val="11"/>
        <rFont val="Calibri"/>
        <family val="2"/>
        <scheme val="minor"/>
      </rPr>
      <t>7</t>
    </r>
  </si>
  <si>
    <t>مخصصات خاصة وفوائد معلقة</t>
  </si>
  <si>
    <t>مخصصات عامة</t>
  </si>
  <si>
    <r>
      <t xml:space="preserve">نسبة القروض إلى الموارد المستقرة </t>
    </r>
    <r>
      <rPr>
        <b/>
        <vertAlign val="superscript"/>
        <sz val="11"/>
        <rFont val="Calibri"/>
        <family val="2"/>
        <scheme val="minor"/>
      </rPr>
      <t>8</t>
    </r>
  </si>
  <si>
    <r>
      <t xml:space="preserve">نسبة الأصول السائلة المؤهلة </t>
    </r>
    <r>
      <rPr>
        <b/>
        <vertAlign val="superscript"/>
        <sz val="11"/>
        <rFont val="Calibri"/>
        <family val="2"/>
        <scheme val="minor"/>
      </rPr>
      <t>9</t>
    </r>
  </si>
  <si>
    <r>
      <t xml:space="preserve">نسبة كفاية رأس المال - (الشق1 + الشق2) </t>
    </r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</t>
    </r>
  </si>
  <si>
    <t>منها:       الشق1</t>
  </si>
  <si>
    <r>
      <t xml:space="preserve">    نسبة (CET1) الشق 1 المشترك </t>
    </r>
    <r>
      <rPr>
        <b/>
        <vertAlign val="superscript"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       </t>
    </r>
  </si>
  <si>
    <t>البنوك العاملة في دولة الإمارات العربية المتحدة</t>
  </si>
  <si>
    <t>البنوك الأجنبية (تتضمن بنوك الأعمال)</t>
  </si>
  <si>
    <r>
      <t xml:space="preserve">منها بنوك دول مجلس التعاون </t>
    </r>
    <r>
      <rPr>
        <b/>
        <vertAlign val="superscript"/>
        <sz val="11"/>
        <rFont val="Calibri"/>
        <family val="2"/>
        <scheme val="minor"/>
      </rPr>
      <t>11</t>
    </r>
  </si>
  <si>
    <t>حصة البنوك الأجنبية في إجمالي الأصول</t>
  </si>
  <si>
    <t>البنوك التقليدية  (تتضمن بنوك الأعمال)</t>
  </si>
  <si>
    <t>البنوك الإسلامية</t>
  </si>
  <si>
    <t>حصة البنوك الإسلامية في إجمالي الأصول</t>
  </si>
  <si>
    <t xml:space="preserve">*  بيانات أولية قابلة للتعديل </t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</si>
  <si>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تتضمن النقد والأصول الثابتة والوضع بين الفروع والقيمة العادلة الإيجابية للمشتقات وحسابات المدينة الأخرى</t>
    </r>
  </si>
  <si>
    <r>
      <t>5</t>
    </r>
    <r>
      <rPr>
        <sz val="11"/>
        <rFont val="Calibri"/>
        <family val="2"/>
        <scheme val="minor"/>
      </rPr>
      <t>المتوسط المرجح بالاوزان النسبية للتكلفة على الودائع تحت الطلب والادخارية ولأجل ولآجال مختلفة</t>
    </r>
  </si>
  <si>
    <r>
      <t>6</t>
    </r>
    <r>
      <rPr>
        <sz val="11"/>
        <rFont val="Calibri"/>
        <family val="2"/>
        <scheme val="minor"/>
      </rPr>
      <t>المتوسط المرجح بالاوزان النسبية للعائد على كافة القروض القائمة</t>
    </r>
  </si>
  <si>
    <r>
      <t>7</t>
    </r>
    <r>
      <rPr>
        <sz val="11"/>
        <rFont val="Calibri"/>
        <family val="2"/>
        <scheme val="minor"/>
      </rPr>
      <t xml:space="preserve">لا تشمل القروض/الودائع الثانوية لكنها تتضمن ارباح السنة الحالية </t>
    </r>
  </si>
  <si>
    <r>
      <rPr>
        <vertAlign val="superscript"/>
        <sz val="11"/>
        <rFont val="Calibri"/>
        <family val="2"/>
        <scheme val="minor"/>
      </rPr>
      <t xml:space="preserve">8 </t>
    </r>
    <r>
      <rPr>
        <sz val="11"/>
        <rFont val="Calibri"/>
        <family val="2"/>
        <scheme val="minor"/>
      </rPr>
      <t xml:space="preserve">نسبة القروض إلى الموارد المستقرة = نسبة إجمالي السلف (صافي الإقراض + صافي الضمانات المالية وخطابات الاعتماد المعززة + إيداعات ما بين المصارف لفترة أكثر من 3 شهور)، إلى حاصل جمع (صافي الأموال الرأسمالية الحرة + إجمالي المصادر المستقرة الأخرى). </t>
    </r>
  </si>
  <si>
    <r>
      <rPr>
        <vertAlign val="superscript"/>
        <sz val="11"/>
        <rFont val="Calibri"/>
        <family val="2"/>
        <scheme val="minor"/>
      </rPr>
      <t xml:space="preserve">9 </t>
    </r>
    <r>
      <rPr>
        <sz val="11"/>
        <rFont val="Calibri"/>
        <family val="2"/>
        <scheme val="minor"/>
      </rPr>
      <t>نسبة الأصول السائلة المؤهلة = (تتضمن النقد في الصندوق والأصول السائلة لدى المصرف المركزي والسندات / الصكوك المؤهلة كما هو منصوص عليه في المادة 33/2015 ومبادئ بازل ولا تتضمن الإقراض بين البنوك)  إلى إجمالي الخصوم **</t>
    </r>
  </si>
  <si>
    <t>** إجمالي الخصوم = إجمالي الأصول في الميزانية العمومية – (رأس المال والاحتياطيات + جميع المخصصات + إعادة التمويل)</t>
  </si>
  <si>
    <r>
      <rPr>
        <vertAlign val="super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 xml:space="preserve"> يتم احتساب نسبة كفاية رأس المال (نسبة الشق 1 + الشق 2) ونسبة الشق 1 ونسبة الشق 1 المشترك CET1 للفترة التي تبدأ من ديسمبر 2017 وفقا لمبادئ بازل 3 التوجيهية الصادرة في تعميم المصرف المركزي رقم 52/2017.</t>
    </r>
  </si>
  <si>
    <r>
      <rPr>
        <vertAlign val="superscript"/>
        <sz val="11"/>
        <rFont val="Calibri"/>
        <family val="2"/>
        <scheme val="minor"/>
      </rPr>
      <t>11</t>
    </r>
    <r>
      <rPr>
        <sz val="11"/>
        <rFont val="Calibri"/>
        <family val="2"/>
        <scheme val="minor"/>
      </rPr>
      <t xml:space="preserve"> تمثيل بفرع واحد لكل من المملكة العربية السعودية وعمان وقطر وفرعين لكل من الكويت والبحرين</t>
    </r>
  </si>
  <si>
    <t xml:space="preserve">أغسطس  </t>
  </si>
  <si>
    <t xml:space="preserve">أكتوبر </t>
  </si>
  <si>
    <t xml:space="preserve">ديسمبر  </t>
  </si>
  <si>
    <t xml:space="preserve">الحسابات االجارية للبنوك وايداعات لليلة واحدة </t>
  </si>
  <si>
    <r>
      <t xml:space="preserve">القطاع التجاري والصناعي 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</si>
  <si>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 xml:space="preserve">تشمل الإقراض للمقيمين من الأوراق التجارية المخفضة وشركات التأمين والشركات الصغيرة والمتوسطة </t>
    </r>
  </si>
  <si>
    <r>
      <t xml:space="preserve">الائتمان لغير المقيمين </t>
    </r>
    <r>
      <rPr>
        <b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</si>
  <si>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تشمل اقراض (غير المقيمين): إقراض للمؤسسات المالية غير المصرفية والأوراق التجارية المخفضة والقروض والسلف {(القطاع الحكومي والعام، القطاع الخاص ( الشركات والأفراد )} بالعملات المحلية والأجنبية</t>
    </r>
  </si>
  <si>
    <t>3 لا يشمل إيداع البنك لدى البنك المركزي في شكل شهادات الإيداع والكمبيالات النقدية.</t>
  </si>
  <si>
    <t xml:space="preserve">يناير   </t>
  </si>
  <si>
    <t>التغير من ديسمبر الماضي حتى الآن %</t>
  </si>
  <si>
    <t>ابريل</t>
  </si>
  <si>
    <t xml:space="preserve">مايو   </t>
  </si>
  <si>
    <t>البنوك الوطنية (بما في ذلك البنوك المتخصصة)</t>
  </si>
  <si>
    <t>أغسطس   *</t>
  </si>
  <si>
    <t xml:space="preserve">يوليو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</si>
</sst>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Times New Roman"/>
      <family val="1"/>
    </font>
    <font>
      <sz val="12"/>
      <name val="Times New Roman"/>
      <family val="1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horizontal="left" wrapText="1"/>
    </xf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ont="1"/>
    <xf numFmtId="0" fontId="5" fillId="0" borderId="1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6" fillId="2" borderId="5" xfId="2" applyNumberFormat="1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right" vertical="center"/>
    </xf>
    <xf numFmtId="0" fontId="6" fillId="3" borderId="6" xfId="2" applyFont="1" applyFill="1" applyBorder="1" applyAlignment="1">
      <alignment horizontal="right" vertical="center" indent="1" readingOrder="2"/>
    </xf>
    <xf numFmtId="0" fontId="5" fillId="0" borderId="6" xfId="2" applyFont="1" applyFill="1" applyBorder="1" applyAlignment="1">
      <alignment horizontal="right" vertical="center" indent="3" readingOrder="2"/>
    </xf>
    <xf numFmtId="166" fontId="5" fillId="0" borderId="6" xfId="2" applyNumberFormat="1" applyFont="1" applyFill="1" applyBorder="1" applyAlignment="1">
      <alignment horizontal="right" vertical="center" indent="5" readingOrder="2"/>
    </xf>
    <xf numFmtId="0" fontId="5" fillId="2" borderId="6" xfId="2" applyFont="1" applyFill="1" applyBorder="1" applyAlignment="1">
      <alignment horizontal="right" vertical="center" indent="4" readingOrder="2"/>
    </xf>
    <xf numFmtId="0" fontId="5" fillId="2" borderId="6" xfId="2" applyFont="1" applyFill="1" applyBorder="1" applyAlignment="1">
      <alignment horizontal="right" vertical="center" indent="7" readingOrder="2"/>
    </xf>
    <xf numFmtId="166" fontId="5" fillId="2" borderId="6" xfId="2" applyNumberFormat="1" applyFont="1" applyFill="1" applyBorder="1" applyAlignment="1">
      <alignment horizontal="right" vertical="center" indent="7" readingOrder="2"/>
    </xf>
    <xf numFmtId="0" fontId="5" fillId="2" borderId="6" xfId="2" applyFont="1" applyFill="1" applyBorder="1" applyAlignment="1">
      <alignment horizontal="right" vertical="center" indent="9" readingOrder="2"/>
    </xf>
    <xf numFmtId="0" fontId="5" fillId="0" borderId="6" xfId="2" applyFont="1" applyFill="1" applyBorder="1" applyAlignment="1">
      <alignment horizontal="right" vertical="center" indent="9" readingOrder="2"/>
    </xf>
    <xf numFmtId="0" fontId="0" fillId="0" borderId="0" xfId="0" applyFont="1" applyFill="1"/>
    <xf numFmtId="166" fontId="5" fillId="2" borderId="6" xfId="2" applyNumberFormat="1" applyFont="1" applyFill="1" applyBorder="1" applyAlignment="1">
      <alignment horizontal="right" vertical="center" indent="4" readingOrder="2"/>
    </xf>
    <xf numFmtId="166" fontId="5" fillId="2" borderId="6" xfId="2" applyNumberFormat="1" applyFont="1" applyFill="1" applyBorder="1" applyAlignment="1">
      <alignment horizontal="right" vertical="center" indent="6" readingOrder="2"/>
    </xf>
    <xf numFmtId="0" fontId="5" fillId="2" borderId="6" xfId="2" applyFont="1" applyFill="1" applyBorder="1" applyAlignment="1">
      <alignment horizontal="right" vertical="center" indent="3" readingOrder="2"/>
    </xf>
    <xf numFmtId="0" fontId="6" fillId="3" borderId="6" xfId="2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right" indent="2" readingOrder="2"/>
    </xf>
    <xf numFmtId="0" fontId="5" fillId="0" borderId="6" xfId="2" applyFont="1" applyFill="1" applyBorder="1" applyAlignment="1">
      <alignment horizontal="right" indent="5" readingOrder="2"/>
    </xf>
    <xf numFmtId="0" fontId="0" fillId="3" borderId="6" xfId="0" applyFont="1" applyFill="1" applyBorder="1"/>
    <xf numFmtId="0" fontId="6" fillId="2" borderId="6" xfId="2" applyFont="1" applyFill="1" applyBorder="1" applyAlignment="1">
      <alignment horizontal="right"/>
    </xf>
    <xf numFmtId="0" fontId="6" fillId="0" borderId="6" xfId="2" applyFont="1" applyFill="1" applyBorder="1" applyAlignment="1">
      <alignment horizontal="right" wrapText="1"/>
    </xf>
    <xf numFmtId="0" fontId="6" fillId="0" borderId="6" xfId="2" applyFont="1" applyFill="1" applyBorder="1" applyAlignment="1">
      <alignment horizontal="right"/>
    </xf>
    <xf numFmtId="0" fontId="6" fillId="3" borderId="6" xfId="2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/>
    </xf>
    <xf numFmtId="164" fontId="8" fillId="0" borderId="1" xfId="1" applyNumberFormat="1" applyFont="1" applyFill="1" applyBorder="1" applyAlignment="1">
      <alignment vertical="center"/>
    </xf>
    <xf numFmtId="164" fontId="8" fillId="0" borderId="13" xfId="1" applyNumberFormat="1" applyFont="1" applyFill="1" applyBorder="1" applyAlignment="1">
      <alignment vertical="center"/>
    </xf>
    <xf numFmtId="0" fontId="5" fillId="3" borderId="2" xfId="2" applyFont="1" applyFill="1" applyBorder="1" applyAlignment="1">
      <alignment horizontal="left"/>
    </xf>
    <xf numFmtId="1" fontId="9" fillId="0" borderId="0" xfId="4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right" readingOrder="2"/>
    </xf>
    <xf numFmtId="1" fontId="5" fillId="0" borderId="0" xfId="3" applyNumberFormat="1" applyFont="1" applyFill="1" applyBorder="1" applyAlignment="1">
      <alignment wrapText="1"/>
    </xf>
    <xf numFmtId="0" fontId="5" fillId="0" borderId="0" xfId="2" applyFont="1" applyBorder="1" applyAlignment="1">
      <alignment horizontal="right" readingOrder="2"/>
    </xf>
    <xf numFmtId="165" fontId="0" fillId="0" borderId="0" xfId="0" applyNumberFormat="1" applyFont="1"/>
    <xf numFmtId="0" fontId="5" fillId="0" borderId="0" xfId="2" applyFont="1" applyFill="1" applyBorder="1" applyAlignment="1">
      <alignment horizontal="right" readingOrder="2"/>
    </xf>
    <xf numFmtId="0" fontId="10" fillId="0" borderId="0" xfId="2" applyFont="1" applyBorder="1" applyAlignment="1">
      <alignment horizontal="right" readingOrder="2"/>
    </xf>
    <xf numFmtId="0" fontId="10" fillId="2" borderId="0" xfId="2" applyFont="1" applyFill="1" applyBorder="1" applyAlignment="1">
      <alignment horizontal="right" readingOrder="2"/>
    </xf>
    <xf numFmtId="0" fontId="5" fillId="0" borderId="0" xfId="2" applyFont="1" applyAlignment="1">
      <alignment horizontal="right" readingOrder="2"/>
    </xf>
    <xf numFmtId="0" fontId="4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2" xfId="2" applyFont="1" applyBorder="1" applyAlignment="1">
      <alignment horizontal="right"/>
    </xf>
    <xf numFmtId="164" fontId="8" fillId="0" borderId="8" xfId="1" applyNumberFormat="1" applyFont="1" applyFill="1" applyBorder="1" applyAlignment="1">
      <alignment vertical="center"/>
    </xf>
    <xf numFmtId="165" fontId="9" fillId="0" borderId="6" xfId="2" applyNumberFormat="1" applyFont="1" applyFill="1" applyBorder="1" applyAlignment="1">
      <alignment horizontal="right" vertical="center"/>
    </xf>
    <xf numFmtId="165" fontId="9" fillId="0" borderId="2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horizontal="right" vertical="center"/>
    </xf>
    <xf numFmtId="165" fontId="14" fillId="0" borderId="0" xfId="4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0" fontId="2" fillId="0" borderId="6" xfId="0" applyFont="1" applyBorder="1"/>
    <xf numFmtId="166" fontId="6" fillId="0" borderId="6" xfId="2" applyNumberFormat="1" applyFont="1" applyFill="1" applyBorder="1" applyAlignment="1">
      <alignment horizontal="right" readingOrder="2"/>
    </xf>
    <xf numFmtId="0" fontId="5" fillId="0" borderId="6" xfId="2" applyFont="1" applyBorder="1" applyAlignment="1">
      <alignment horizontal="right"/>
    </xf>
    <xf numFmtId="0" fontId="5" fillId="0" borderId="6" xfId="2" applyFont="1" applyBorder="1" applyAlignment="1">
      <alignment horizontal="right" indent="2"/>
    </xf>
    <xf numFmtId="0" fontId="6" fillId="0" borderId="6" xfId="2" applyFont="1" applyBorder="1" applyAlignment="1">
      <alignment horizontal="right"/>
    </xf>
    <xf numFmtId="0" fontId="6" fillId="0" borderId="6" xfId="2" applyFont="1" applyBorder="1" applyAlignment="1">
      <alignment horizontal="right" readingOrder="2"/>
    </xf>
    <xf numFmtId="164" fontId="8" fillId="3" borderId="1" xfId="1" applyNumberFormat="1" applyFont="1" applyFill="1" applyBorder="1" applyAlignment="1">
      <alignment vertical="center"/>
    </xf>
    <xf numFmtId="164" fontId="8" fillId="3" borderId="8" xfId="1" applyNumberFormat="1" applyFont="1" applyFill="1" applyBorder="1" applyAlignment="1">
      <alignment vertical="center"/>
    </xf>
    <xf numFmtId="164" fontId="8" fillId="3" borderId="2" xfId="1" applyNumberFormat="1" applyFont="1" applyFill="1" applyBorder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164" fontId="9" fillId="3" borderId="8" xfId="1" applyNumberFormat="1" applyFont="1" applyFill="1" applyBorder="1" applyAlignment="1">
      <alignment vertical="center"/>
    </xf>
    <xf numFmtId="164" fontId="8" fillId="3" borderId="6" xfId="1" applyNumberFormat="1" applyFont="1" applyFill="1" applyBorder="1" applyAlignment="1">
      <alignment vertical="center"/>
    </xf>
    <xf numFmtId="164" fontId="8" fillId="3" borderId="10" xfId="1" applyNumberFormat="1" applyFont="1" applyFill="1" applyBorder="1" applyAlignment="1">
      <alignment vertical="center"/>
    </xf>
    <xf numFmtId="164" fontId="8" fillId="3" borderId="11" xfId="1" applyNumberFormat="1" applyFont="1" applyFill="1" applyBorder="1" applyAlignment="1">
      <alignment vertical="center"/>
    </xf>
    <xf numFmtId="164" fontId="9" fillId="3" borderId="10" xfId="1" applyNumberFormat="1" applyFont="1" applyFill="1" applyBorder="1" applyAlignment="1">
      <alignment vertical="center"/>
    </xf>
    <xf numFmtId="164" fontId="9" fillId="3" borderId="11" xfId="1" applyNumberFormat="1" applyFont="1" applyFill="1" applyBorder="1" applyAlignment="1">
      <alignment vertical="center"/>
    </xf>
    <xf numFmtId="164" fontId="8" fillId="3" borderId="3" xfId="1" applyNumberFormat="1" applyFont="1" applyFill="1" applyBorder="1" applyAlignment="1">
      <alignment vertical="center"/>
    </xf>
    <xf numFmtId="164" fontId="8" fillId="3" borderId="4" xfId="1" applyNumberFormat="1" applyFont="1" applyFill="1" applyBorder="1" applyAlignment="1">
      <alignment vertical="center"/>
    </xf>
    <xf numFmtId="165" fontId="8" fillId="0" borderId="11" xfId="1" applyNumberFormat="1" applyFont="1" applyFill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vertical="center"/>
    </xf>
    <xf numFmtId="165" fontId="8" fillId="0" borderId="13" xfId="1" applyNumberFormat="1" applyFont="1" applyFill="1" applyBorder="1" applyAlignment="1">
      <alignment vertical="center"/>
    </xf>
    <xf numFmtId="1" fontId="15" fillId="0" borderId="1" xfId="1" applyNumberFormat="1" applyFont="1" applyFill="1" applyBorder="1" applyAlignment="1">
      <alignment vertical="center"/>
    </xf>
    <xf numFmtId="1" fontId="15" fillId="0" borderId="9" xfId="1" applyNumberFormat="1" applyFont="1" applyFill="1" applyBorder="1" applyAlignment="1">
      <alignment vertical="center"/>
    </xf>
    <xf numFmtId="1" fontId="15" fillId="0" borderId="5" xfId="1" applyNumberFormat="1" applyFont="1" applyFill="1" applyBorder="1" applyAlignment="1">
      <alignment vertical="center"/>
    </xf>
    <xf numFmtId="1" fontId="15" fillId="0" borderId="6" xfId="1" applyNumberFormat="1" applyFont="1" applyFill="1" applyBorder="1" applyAlignment="1">
      <alignment vertical="center"/>
    </xf>
    <xf numFmtId="1" fontId="15" fillId="0" borderId="0" xfId="1" applyNumberFormat="1" applyFont="1" applyFill="1" applyBorder="1" applyAlignment="1">
      <alignment vertical="center"/>
    </xf>
    <xf numFmtId="1" fontId="15" fillId="0" borderId="13" xfId="1" applyNumberFormat="1" applyFont="1" applyFill="1" applyBorder="1" applyAlignment="1">
      <alignment vertical="center"/>
    </xf>
    <xf numFmtId="1" fontId="15" fillId="0" borderId="14" xfId="1" applyNumberFormat="1" applyFont="1" applyFill="1" applyBorder="1" applyAlignment="1">
      <alignment vertical="center"/>
    </xf>
    <xf numFmtId="164" fontId="16" fillId="0" borderId="13" xfId="1" applyNumberFormat="1" applyFont="1" applyFill="1" applyBorder="1" applyAlignment="1">
      <alignment vertical="center"/>
    </xf>
    <xf numFmtId="164" fontId="16" fillId="0" borderId="14" xfId="1" applyNumberFormat="1" applyFont="1" applyFill="1" applyBorder="1" applyAlignment="1">
      <alignment vertical="center"/>
    </xf>
    <xf numFmtId="164" fontId="16" fillId="0" borderId="6" xfId="1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vertical="center"/>
    </xf>
    <xf numFmtId="164" fontId="16" fillId="0" borderId="10" xfId="1" applyNumberFormat="1" applyFont="1" applyFill="1" applyBorder="1" applyAlignment="1">
      <alignment vertical="center"/>
    </xf>
    <xf numFmtId="164" fontId="16" fillId="0" borderId="12" xfId="1" applyNumberFormat="1" applyFont="1" applyFill="1" applyBorder="1" applyAlignment="1">
      <alignment vertical="center"/>
    </xf>
    <xf numFmtId="164" fontId="8" fillId="0" borderId="6" xfId="4" applyNumberFormat="1" applyFont="1" applyFill="1" applyBorder="1" applyAlignment="1">
      <alignment vertical="center"/>
    </xf>
    <xf numFmtId="164" fontId="8" fillId="3" borderId="6" xfId="4" applyNumberFormat="1" applyFont="1" applyFill="1" applyBorder="1" applyAlignment="1">
      <alignment vertical="center"/>
    </xf>
    <xf numFmtId="164" fontId="9" fillId="0" borderId="6" xfId="4" applyNumberFormat="1" applyFont="1" applyFill="1" applyBorder="1" applyAlignment="1">
      <alignment vertical="center"/>
    </xf>
    <xf numFmtId="10" fontId="9" fillId="0" borderId="6" xfId="4" applyNumberFormat="1" applyFont="1" applyFill="1" applyBorder="1" applyAlignment="1">
      <alignment vertical="center"/>
    </xf>
    <xf numFmtId="164" fontId="9" fillId="3" borderId="6" xfId="4" applyNumberFormat="1" applyFont="1" applyFill="1" applyBorder="1" applyAlignment="1">
      <alignment vertical="center"/>
    </xf>
    <xf numFmtId="164" fontId="9" fillId="0" borderId="7" xfId="4" applyNumberFormat="1" applyFont="1" applyFill="1" applyBorder="1" applyAlignment="1">
      <alignment vertical="center"/>
    </xf>
    <xf numFmtId="164" fontId="8" fillId="3" borderId="8" xfId="4" applyNumberFormat="1" applyFont="1" applyFill="1" applyBorder="1" applyAlignment="1">
      <alignment vertical="center"/>
    </xf>
    <xf numFmtId="164" fontId="8" fillId="3" borderId="9" xfId="4" applyNumberFormat="1" applyFont="1" applyFill="1" applyBorder="1" applyAlignment="1">
      <alignment vertical="center"/>
    </xf>
    <xf numFmtId="164" fontId="8" fillId="3" borderId="11" xfId="4" applyNumberFormat="1" applyFont="1" applyFill="1" applyBorder="1" applyAlignment="1">
      <alignment vertical="center"/>
    </xf>
    <xf numFmtId="164" fontId="8" fillId="3" borderId="12" xfId="4" applyNumberFormat="1" applyFont="1" applyFill="1" applyBorder="1" applyAlignment="1">
      <alignment vertical="center"/>
    </xf>
    <xf numFmtId="164" fontId="9" fillId="0" borderId="5" xfId="4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8" fillId="3" borderId="8" xfId="1" applyNumberFormat="1" applyFont="1" applyFill="1" applyBorder="1" applyAlignment="1">
      <alignment horizontal="right" vertical="center"/>
    </xf>
    <xf numFmtId="164" fontId="8" fillId="3" borderId="11" xfId="1" applyNumberFormat="1" applyFont="1" applyFill="1" applyBorder="1" applyAlignment="1">
      <alignment horizontal="right" vertical="center"/>
    </xf>
    <xf numFmtId="164" fontId="8" fillId="3" borderId="1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/>
    </xf>
    <xf numFmtId="167" fontId="8" fillId="0" borderId="6" xfId="5" applyNumberFormat="1" applyFont="1" applyFill="1" applyBorder="1" applyAlignment="1">
      <alignment vertical="center"/>
    </xf>
    <xf numFmtId="167" fontId="8" fillId="0" borderId="6" xfId="5" applyNumberFormat="1" applyFont="1" applyFill="1" applyBorder="1" applyAlignment="1">
      <alignment horizontal="right" vertical="center"/>
    </xf>
    <xf numFmtId="167" fontId="8" fillId="3" borderId="6" xfId="5" applyNumberFormat="1" applyFont="1" applyFill="1" applyBorder="1" applyAlignment="1">
      <alignment vertical="center"/>
    </xf>
    <xf numFmtId="167" fontId="8" fillId="3" borderId="6" xfId="5" applyNumberFormat="1" applyFont="1" applyFill="1" applyBorder="1" applyAlignment="1">
      <alignment horizontal="right" vertical="center"/>
    </xf>
    <xf numFmtId="167" fontId="9" fillId="2" borderId="6" xfId="5" applyNumberFormat="1" applyFont="1" applyFill="1" applyBorder="1" applyAlignment="1">
      <alignment vertical="center"/>
    </xf>
    <xf numFmtId="167" fontId="9" fillId="2" borderId="6" xfId="5" applyNumberFormat="1" applyFont="1" applyFill="1" applyBorder="1" applyAlignment="1">
      <alignment horizontal="right" vertical="center"/>
    </xf>
    <xf numFmtId="167" fontId="9" fillId="0" borderId="6" xfId="5" applyNumberFormat="1" applyFont="1" applyFill="1" applyBorder="1" applyAlignment="1">
      <alignment vertical="center"/>
    </xf>
    <xf numFmtId="167" fontId="9" fillId="0" borderId="6" xfId="5" applyNumberFormat="1" applyFont="1" applyFill="1" applyBorder="1" applyAlignment="1">
      <alignment horizontal="right" vertical="center"/>
    </xf>
    <xf numFmtId="167" fontId="9" fillId="2" borderId="7" xfId="5" applyNumberFormat="1" applyFont="1" applyFill="1" applyBorder="1" applyAlignment="1">
      <alignment vertical="center"/>
    </xf>
    <xf numFmtId="167" fontId="9" fillId="2" borderId="7" xfId="5" applyNumberFormat="1" applyFont="1" applyFill="1" applyBorder="1" applyAlignment="1">
      <alignment horizontal="right" vertical="center"/>
    </xf>
    <xf numFmtId="167" fontId="9" fillId="0" borderId="2" xfId="5" applyNumberFormat="1" applyFont="1" applyFill="1" applyBorder="1" applyAlignment="1">
      <alignment horizontal="right" vertical="center"/>
    </xf>
    <xf numFmtId="167" fontId="9" fillId="0" borderId="2" xfId="5" applyNumberFormat="1" applyFont="1" applyFill="1" applyBorder="1" applyAlignment="1">
      <alignment horizontal="center" vertical="center"/>
    </xf>
    <xf numFmtId="167" fontId="9" fillId="2" borderId="5" xfId="5" applyNumberFormat="1" applyFont="1" applyFill="1" applyBorder="1" applyAlignment="1">
      <alignment vertical="center"/>
    </xf>
    <xf numFmtId="167" fontId="9" fillId="2" borderId="5" xfId="5" applyNumberFormat="1" applyFont="1" applyFill="1" applyBorder="1" applyAlignment="1">
      <alignment horizontal="right" vertical="center"/>
    </xf>
    <xf numFmtId="167" fontId="9" fillId="0" borderId="7" xfId="5" applyNumberFormat="1" applyFont="1" applyFill="1" applyBorder="1" applyAlignment="1">
      <alignment vertical="center"/>
    </xf>
    <xf numFmtId="167" fontId="9" fillId="0" borderId="7" xfId="5" applyNumberFormat="1" applyFont="1" applyFill="1" applyBorder="1" applyAlignment="1">
      <alignment horizontal="right" vertical="center"/>
    </xf>
    <xf numFmtId="167" fontId="9" fillId="0" borderId="5" xfId="5" applyNumberFormat="1" applyFont="1" applyFill="1" applyBorder="1" applyAlignment="1">
      <alignment vertical="center"/>
    </xf>
    <xf numFmtId="167" fontId="9" fillId="0" borderId="5" xfId="5" applyNumberFormat="1" applyFont="1" applyFill="1" applyBorder="1" applyAlignment="1">
      <alignment horizontal="right" vertical="center"/>
    </xf>
  </cellXfs>
  <cellStyles count="6">
    <cellStyle name="Comma" xfId="5" builtinId="3"/>
    <cellStyle name="Normal" xfId="0" builtinId="0"/>
    <cellStyle name="Normal 2 2 2" xfId="2"/>
    <cellStyle name="Normal 2 2 2 2" xfId="3"/>
    <cellStyle name="Normal 3 2 2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rightToLeft="1" tabSelected="1" workbookViewId="0">
      <selection activeCell="N5" sqref="N5"/>
    </sheetView>
  </sheetViews>
  <sheetFormatPr defaultRowHeight="15" x14ac:dyDescent="0.25"/>
  <cols>
    <col min="1" max="1" width="58.85546875" customWidth="1"/>
    <col min="2" max="14" width="9.42578125" customWidth="1"/>
    <col min="15" max="17" width="11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42"/>
      <c r="S2" s="42"/>
    </row>
    <row r="3" spans="1:19" x14ac:dyDescent="0.25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43"/>
      <c r="S3" s="43"/>
    </row>
    <row r="4" spans="1:19" x14ac:dyDescent="0.25">
      <c r="A4" s="2"/>
      <c r="B4" s="103">
        <v>2021</v>
      </c>
      <c r="C4" s="104"/>
      <c r="D4" s="104"/>
      <c r="E4" s="104"/>
      <c r="F4" s="104"/>
      <c r="G4" s="103">
        <v>2022</v>
      </c>
      <c r="H4" s="104"/>
      <c r="I4" s="104"/>
      <c r="J4" s="104"/>
      <c r="K4" s="104"/>
      <c r="L4" s="104"/>
      <c r="M4" s="104"/>
      <c r="N4" s="104"/>
      <c r="O4" s="104"/>
      <c r="P4" s="104"/>
      <c r="Q4" s="105"/>
      <c r="R4" s="1"/>
    </row>
    <row r="5" spans="1:19" ht="38.25" x14ac:dyDescent="0.25">
      <c r="A5" s="3"/>
      <c r="B5" s="4" t="s">
        <v>65</v>
      </c>
      <c r="C5" s="4" t="s">
        <v>2</v>
      </c>
      <c r="D5" s="5" t="s">
        <v>66</v>
      </c>
      <c r="E5" s="5" t="s">
        <v>3</v>
      </c>
      <c r="F5" s="5" t="s">
        <v>67</v>
      </c>
      <c r="G5" s="5" t="s">
        <v>74</v>
      </c>
      <c r="H5" s="4" t="s">
        <v>4</v>
      </c>
      <c r="I5" s="4" t="s">
        <v>5</v>
      </c>
      <c r="J5" s="4" t="s">
        <v>76</v>
      </c>
      <c r="K5" s="4" t="s">
        <v>77</v>
      </c>
      <c r="L5" s="5" t="s">
        <v>6</v>
      </c>
      <c r="M5" s="5" t="s">
        <v>80</v>
      </c>
      <c r="N5" s="5" t="s">
        <v>79</v>
      </c>
      <c r="O5" s="6" t="s">
        <v>7</v>
      </c>
      <c r="P5" s="6" t="s">
        <v>75</v>
      </c>
      <c r="Q5" s="6" t="s">
        <v>8</v>
      </c>
      <c r="R5" s="1"/>
      <c r="S5" s="1"/>
    </row>
    <row r="6" spans="1:19" ht="15.75" x14ac:dyDescent="0.25">
      <c r="A6" s="7" t="s">
        <v>9</v>
      </c>
      <c r="B6" s="110">
        <v>3228.5</v>
      </c>
      <c r="C6" s="110">
        <v>3247.1</v>
      </c>
      <c r="D6" s="110">
        <v>3271.2</v>
      </c>
      <c r="E6" s="110">
        <v>3295.8</v>
      </c>
      <c r="F6" s="110">
        <v>3321.5</v>
      </c>
      <c r="G6" s="110">
        <v>3290.2</v>
      </c>
      <c r="H6" s="110">
        <v>3282.1</v>
      </c>
      <c r="I6" s="110">
        <v>3336.4</v>
      </c>
      <c r="J6" s="110">
        <v>3344.8</v>
      </c>
      <c r="K6" s="110">
        <v>3442.7</v>
      </c>
      <c r="L6" s="110">
        <v>3449.2</v>
      </c>
      <c r="M6" s="110">
        <v>3490.4</v>
      </c>
      <c r="N6" s="111">
        <v>3523.5</v>
      </c>
      <c r="O6" s="89">
        <f>N6/M6-1</f>
        <v>9.4831537932615895E-3</v>
      </c>
      <c r="P6" s="89">
        <f>N6/F6-1</f>
        <v>6.0815896432334871E-2</v>
      </c>
      <c r="Q6" s="89">
        <f>N6/B6-1</f>
        <v>9.1373702958029934E-2</v>
      </c>
      <c r="R6" s="1"/>
      <c r="S6" s="1"/>
    </row>
    <row r="7" spans="1:19" ht="15.75" x14ac:dyDescent="0.25">
      <c r="A7" s="8" t="s">
        <v>10</v>
      </c>
      <c r="B7" s="112">
        <f t="shared" ref="B7:J7" si="0">SUM(B8:B10)</f>
        <v>337.4</v>
      </c>
      <c r="C7" s="112">
        <f t="shared" si="0"/>
        <v>340</v>
      </c>
      <c r="D7" s="112">
        <f t="shared" si="0"/>
        <v>345.20000000000005</v>
      </c>
      <c r="E7" s="112">
        <f t="shared" si="0"/>
        <v>349.1</v>
      </c>
      <c r="F7" s="112">
        <f t="shared" si="0"/>
        <v>371.5</v>
      </c>
      <c r="G7" s="112">
        <f t="shared" si="0"/>
        <v>369.5</v>
      </c>
      <c r="H7" s="112">
        <f t="shared" si="0"/>
        <v>372.4</v>
      </c>
      <c r="I7" s="112">
        <f t="shared" si="0"/>
        <v>364.1</v>
      </c>
      <c r="J7" s="112">
        <f t="shared" si="0"/>
        <v>362.20000000000005</v>
      </c>
      <c r="K7" s="112">
        <f t="shared" ref="K7:L7" si="1">SUM(K8:K10)</f>
        <v>361.29999999999995</v>
      </c>
      <c r="L7" s="112">
        <f t="shared" ref="L7:M7" si="2">SUM(L8:L10)</f>
        <v>352.1</v>
      </c>
      <c r="M7" s="112">
        <f t="shared" ref="M7:N7" si="3">SUM(M8:M10)</f>
        <v>354.40000000000003</v>
      </c>
      <c r="N7" s="113">
        <f t="shared" ref="N7" si="4">SUM(N8:N10)</f>
        <v>361.59999999999997</v>
      </c>
      <c r="O7" s="90">
        <f t="shared" ref="O7:O17" si="5">N7/M7-1</f>
        <v>2.0316027088035815E-2</v>
      </c>
      <c r="P7" s="90">
        <f t="shared" ref="P7:P17" si="6">N7/F7-1</f>
        <v>-2.6648721399730957E-2</v>
      </c>
      <c r="Q7" s="90">
        <f t="shared" ref="Q6:Q17" si="7">N7/B7-1</f>
        <v>7.1724955542382896E-2</v>
      </c>
      <c r="R7" s="1"/>
      <c r="S7" s="1"/>
    </row>
    <row r="8" spans="1:19" ht="15.75" x14ac:dyDescent="0.25">
      <c r="A8" s="9" t="s">
        <v>11</v>
      </c>
      <c r="B8" s="116">
        <v>102.8</v>
      </c>
      <c r="C8" s="116">
        <v>115.5</v>
      </c>
      <c r="D8" s="116">
        <v>100.9</v>
      </c>
      <c r="E8" s="116">
        <v>95.5</v>
      </c>
      <c r="F8" s="116">
        <v>104</v>
      </c>
      <c r="G8" s="116">
        <v>80.3</v>
      </c>
      <c r="H8" s="116">
        <v>97.2</v>
      </c>
      <c r="I8" s="116">
        <v>85.6</v>
      </c>
      <c r="J8" s="116">
        <v>109.2</v>
      </c>
      <c r="K8" s="116">
        <v>108.6</v>
      </c>
      <c r="L8" s="116">
        <v>108.1</v>
      </c>
      <c r="M8" s="116">
        <v>65.7</v>
      </c>
      <c r="N8" s="117">
        <v>92.8</v>
      </c>
      <c r="O8" s="91">
        <f t="shared" si="5"/>
        <v>0.41248097412480966</v>
      </c>
      <c r="P8" s="91">
        <f t="shared" si="6"/>
        <v>-0.10769230769230775</v>
      </c>
      <c r="Q8" s="91">
        <f t="shared" si="7"/>
        <v>-9.7276264591439676E-2</v>
      </c>
      <c r="R8" s="1"/>
      <c r="S8" s="1"/>
    </row>
    <row r="9" spans="1:19" ht="15.75" x14ac:dyDescent="0.25">
      <c r="A9" s="9" t="s">
        <v>68</v>
      </c>
      <c r="B9" s="116">
        <v>80.2</v>
      </c>
      <c r="C9" s="116">
        <v>60.6</v>
      </c>
      <c r="D9" s="116">
        <v>82.4</v>
      </c>
      <c r="E9" s="116">
        <v>75.8</v>
      </c>
      <c r="F9" s="116">
        <v>102.8</v>
      </c>
      <c r="G9" s="116">
        <v>111.8</v>
      </c>
      <c r="H9" s="116">
        <v>91.2</v>
      </c>
      <c r="I9" s="116">
        <v>115.1</v>
      </c>
      <c r="J9" s="116">
        <v>95.9</v>
      </c>
      <c r="K9" s="116">
        <v>94.6</v>
      </c>
      <c r="L9" s="116">
        <v>93.1</v>
      </c>
      <c r="M9" s="116">
        <v>143.9</v>
      </c>
      <c r="N9" s="117">
        <v>123.1</v>
      </c>
      <c r="O9" s="91">
        <f t="shared" si="5"/>
        <v>-0.1445448227936067</v>
      </c>
      <c r="P9" s="91">
        <f t="shared" si="6"/>
        <v>0.19747081712062253</v>
      </c>
      <c r="Q9" s="91">
        <f t="shared" si="7"/>
        <v>0.5349127182044886</v>
      </c>
      <c r="R9" s="1"/>
      <c r="S9" s="1"/>
    </row>
    <row r="10" spans="1:19" ht="15.75" x14ac:dyDescent="0.25">
      <c r="A10" s="9" t="s">
        <v>12</v>
      </c>
      <c r="B10" s="116">
        <v>154.4</v>
      </c>
      <c r="C10" s="116">
        <v>163.9</v>
      </c>
      <c r="D10" s="116">
        <v>161.9</v>
      </c>
      <c r="E10" s="116">
        <v>177.8</v>
      </c>
      <c r="F10" s="116">
        <v>164.7</v>
      </c>
      <c r="G10" s="116">
        <v>177.4</v>
      </c>
      <c r="H10" s="116">
        <v>184</v>
      </c>
      <c r="I10" s="116">
        <v>163.4</v>
      </c>
      <c r="J10" s="116">
        <v>157.1</v>
      </c>
      <c r="K10" s="116">
        <v>158.1</v>
      </c>
      <c r="L10" s="116">
        <v>150.9</v>
      </c>
      <c r="M10" s="116">
        <v>144.80000000000001</v>
      </c>
      <c r="N10" s="117">
        <v>145.69999999999999</v>
      </c>
      <c r="O10" s="91">
        <f t="shared" si="5"/>
        <v>6.2154696132594722E-3</v>
      </c>
      <c r="P10" s="91">
        <f t="shared" si="6"/>
        <v>-0.11536126290224646</v>
      </c>
      <c r="Q10" s="91">
        <f t="shared" si="7"/>
        <v>-5.6347150259067447E-2</v>
      </c>
      <c r="R10" s="1"/>
      <c r="S10" s="1"/>
    </row>
    <row r="11" spans="1:19" ht="15.75" x14ac:dyDescent="0.25">
      <c r="A11" s="10" t="s">
        <v>13</v>
      </c>
      <c r="B11" s="116">
        <v>54.5</v>
      </c>
      <c r="C11" s="116">
        <v>55.1</v>
      </c>
      <c r="D11" s="116">
        <v>61.9</v>
      </c>
      <c r="E11" s="116">
        <v>65.599999999999994</v>
      </c>
      <c r="F11" s="116">
        <v>49.1</v>
      </c>
      <c r="G11" s="116">
        <v>50.3</v>
      </c>
      <c r="H11" s="116">
        <v>44.3</v>
      </c>
      <c r="I11" s="116">
        <v>44.8</v>
      </c>
      <c r="J11" s="116">
        <v>30.6</v>
      </c>
      <c r="K11" s="116">
        <v>41.4</v>
      </c>
      <c r="L11" s="116">
        <v>39</v>
      </c>
      <c r="M11" s="116">
        <v>36.200000000000003</v>
      </c>
      <c r="N11" s="117">
        <v>36.1</v>
      </c>
      <c r="O11" s="91">
        <f t="shared" si="5"/>
        <v>-2.7624309392265678E-3</v>
      </c>
      <c r="P11" s="91">
        <f t="shared" si="6"/>
        <v>-0.26476578411405294</v>
      </c>
      <c r="Q11" s="91">
        <f t="shared" si="7"/>
        <v>-0.33761467889908259</v>
      </c>
      <c r="R11" s="1"/>
      <c r="S11" s="1"/>
    </row>
    <row r="12" spans="1:19" ht="15.75" x14ac:dyDescent="0.25">
      <c r="A12" s="8" t="s">
        <v>14</v>
      </c>
      <c r="B12" s="112">
        <f t="shared" ref="B12:N12" si="8">B13+B21</f>
        <v>1771.4</v>
      </c>
      <c r="C12" s="112">
        <f t="shared" si="8"/>
        <v>1776.5000000000002</v>
      </c>
      <c r="D12" s="112">
        <f t="shared" si="8"/>
        <v>1762.9999999999998</v>
      </c>
      <c r="E12" s="112">
        <f t="shared" si="8"/>
        <v>1788.3</v>
      </c>
      <c r="F12" s="112">
        <f t="shared" si="8"/>
        <v>1793.9999999999998</v>
      </c>
      <c r="G12" s="112">
        <f t="shared" si="8"/>
        <v>1800.4</v>
      </c>
      <c r="H12" s="112">
        <f t="shared" si="8"/>
        <v>1810.1000000000001</v>
      </c>
      <c r="I12" s="112">
        <f t="shared" si="8"/>
        <v>1831.9</v>
      </c>
      <c r="J12" s="112">
        <f t="shared" si="8"/>
        <v>1817.3999999999999</v>
      </c>
      <c r="K12" s="112">
        <f t="shared" si="8"/>
        <v>1865.4999999999998</v>
      </c>
      <c r="L12" s="112">
        <f t="shared" si="8"/>
        <v>1866.1</v>
      </c>
      <c r="M12" s="112">
        <f t="shared" si="8"/>
        <v>1857.3999999999999</v>
      </c>
      <c r="N12" s="113">
        <f t="shared" si="8"/>
        <v>1851.1</v>
      </c>
      <c r="O12" s="90">
        <f t="shared" si="5"/>
        <v>-3.3918380531926529E-3</v>
      </c>
      <c r="P12" s="90">
        <f t="shared" si="6"/>
        <v>3.1828316610925445E-2</v>
      </c>
      <c r="Q12" s="90">
        <f t="shared" si="7"/>
        <v>4.4992661171954218E-2</v>
      </c>
      <c r="R12" s="1"/>
      <c r="S12" s="1"/>
    </row>
    <row r="13" spans="1:19" ht="15.75" x14ac:dyDescent="0.25">
      <c r="A13" s="11" t="s">
        <v>15</v>
      </c>
      <c r="B13" s="116">
        <f t="shared" ref="B13:N13" si="9">B14+B15+B16+B20</f>
        <v>1598.4</v>
      </c>
      <c r="C13" s="116">
        <f t="shared" si="9"/>
        <v>1602.1000000000001</v>
      </c>
      <c r="D13" s="116">
        <f t="shared" si="9"/>
        <v>1589.8999999999999</v>
      </c>
      <c r="E13" s="116">
        <f t="shared" si="9"/>
        <v>1617.7</v>
      </c>
      <c r="F13" s="116">
        <f t="shared" si="9"/>
        <v>1618.8999999999999</v>
      </c>
      <c r="G13" s="116">
        <f t="shared" si="9"/>
        <v>1618.2</v>
      </c>
      <c r="H13" s="116">
        <f t="shared" si="9"/>
        <v>1620.0000000000002</v>
      </c>
      <c r="I13" s="116">
        <f t="shared" si="9"/>
        <v>1639.2</v>
      </c>
      <c r="J13" s="116">
        <f t="shared" si="9"/>
        <v>1620.9999999999998</v>
      </c>
      <c r="K13" s="116">
        <f t="shared" si="9"/>
        <v>1669.1999999999998</v>
      </c>
      <c r="L13" s="116">
        <f t="shared" si="9"/>
        <v>1658.8999999999999</v>
      </c>
      <c r="M13" s="116">
        <f t="shared" si="9"/>
        <v>1646.8</v>
      </c>
      <c r="N13" s="117">
        <f t="shared" si="9"/>
        <v>1639.8</v>
      </c>
      <c r="O13" s="91">
        <f t="shared" si="5"/>
        <v>-4.2506679621083787E-3</v>
      </c>
      <c r="P13" s="91">
        <f t="shared" si="6"/>
        <v>1.2910000617703421E-2</v>
      </c>
      <c r="Q13" s="91">
        <f t="shared" si="7"/>
        <v>2.5900900900900803E-2</v>
      </c>
      <c r="R13" s="1"/>
      <c r="S13" s="1"/>
    </row>
    <row r="14" spans="1:19" ht="15.75" x14ac:dyDescent="0.25">
      <c r="A14" s="12" t="s">
        <v>16</v>
      </c>
      <c r="B14" s="116">
        <v>246</v>
      </c>
      <c r="C14" s="116">
        <v>245.2</v>
      </c>
      <c r="D14" s="116">
        <v>235.8</v>
      </c>
      <c r="E14" s="116">
        <v>234.3</v>
      </c>
      <c r="F14" s="116">
        <v>236</v>
      </c>
      <c r="G14" s="116">
        <v>224.9</v>
      </c>
      <c r="H14" s="116">
        <v>224.9</v>
      </c>
      <c r="I14" s="116">
        <v>226.8</v>
      </c>
      <c r="J14" s="116">
        <v>211</v>
      </c>
      <c r="K14" s="116">
        <v>213.9</v>
      </c>
      <c r="L14" s="116">
        <v>222.4</v>
      </c>
      <c r="M14" s="116">
        <v>214</v>
      </c>
      <c r="N14" s="117">
        <v>212.1</v>
      </c>
      <c r="O14" s="91">
        <f t="shared" si="5"/>
        <v>-8.8785046728971917E-3</v>
      </c>
      <c r="P14" s="91">
        <f t="shared" si="6"/>
        <v>-0.10127118644067801</v>
      </c>
      <c r="Q14" s="91">
        <f t="shared" si="7"/>
        <v>-0.1378048780487805</v>
      </c>
      <c r="R14" s="1"/>
      <c r="S14" s="1"/>
    </row>
    <row r="15" spans="1:19" ht="15.75" x14ac:dyDescent="0.25">
      <c r="A15" s="13" t="s">
        <v>17</v>
      </c>
      <c r="B15" s="114">
        <v>224.9</v>
      </c>
      <c r="C15" s="114">
        <v>222.8</v>
      </c>
      <c r="D15" s="114">
        <v>222.4</v>
      </c>
      <c r="E15" s="114">
        <v>241.3</v>
      </c>
      <c r="F15" s="114">
        <v>245.4</v>
      </c>
      <c r="G15" s="114">
        <v>256.2</v>
      </c>
      <c r="H15" s="114">
        <v>254.8</v>
      </c>
      <c r="I15" s="114">
        <v>263.89999999999998</v>
      </c>
      <c r="J15" s="114">
        <v>257.39999999999998</v>
      </c>
      <c r="K15" s="114">
        <v>260.8</v>
      </c>
      <c r="L15" s="114">
        <v>260</v>
      </c>
      <c r="M15" s="114">
        <v>251.3</v>
      </c>
      <c r="N15" s="115">
        <v>248.3</v>
      </c>
      <c r="O15" s="91">
        <f t="shared" si="5"/>
        <v>-1.1937922801432577E-2</v>
      </c>
      <c r="P15" s="91">
        <f t="shared" si="6"/>
        <v>1.1817440912795352E-2</v>
      </c>
      <c r="Q15" s="91">
        <f t="shared" si="7"/>
        <v>0.10404624277456653</v>
      </c>
      <c r="R15" s="1"/>
      <c r="S15" s="1"/>
    </row>
    <row r="16" spans="1:19" ht="15.75" x14ac:dyDescent="0.25">
      <c r="A16" s="13" t="s">
        <v>18</v>
      </c>
      <c r="B16" s="114">
        <f t="shared" ref="B16:N16" si="10">B19+B17</f>
        <v>1113.5</v>
      </c>
      <c r="C16" s="114">
        <f t="shared" si="10"/>
        <v>1119.4000000000001</v>
      </c>
      <c r="D16" s="114">
        <f t="shared" si="10"/>
        <v>1116.5999999999999</v>
      </c>
      <c r="E16" s="114">
        <f t="shared" si="10"/>
        <v>1126.4000000000001</v>
      </c>
      <c r="F16" s="114">
        <f t="shared" si="10"/>
        <v>1120.7</v>
      </c>
      <c r="G16" s="114">
        <f t="shared" si="10"/>
        <v>1120.8000000000002</v>
      </c>
      <c r="H16" s="114">
        <f t="shared" si="10"/>
        <v>1121.9000000000001</v>
      </c>
      <c r="I16" s="114">
        <f t="shared" si="10"/>
        <v>1133</v>
      </c>
      <c r="J16" s="114">
        <f t="shared" si="10"/>
        <v>1137.8</v>
      </c>
      <c r="K16" s="114">
        <f t="shared" si="10"/>
        <v>1177.1999999999998</v>
      </c>
      <c r="L16" s="114">
        <f t="shared" si="10"/>
        <v>1162.8</v>
      </c>
      <c r="M16" s="114">
        <f t="shared" si="10"/>
        <v>1168.0999999999999</v>
      </c>
      <c r="N16" s="115">
        <f t="shared" si="10"/>
        <v>1166.2</v>
      </c>
      <c r="O16" s="91">
        <f t="shared" si="5"/>
        <v>-1.6265730673742373E-3</v>
      </c>
      <c r="P16" s="91">
        <f t="shared" si="6"/>
        <v>4.0599625234228665E-2</v>
      </c>
      <c r="Q16" s="91">
        <f t="shared" si="7"/>
        <v>4.7328244274809306E-2</v>
      </c>
      <c r="R16" s="1"/>
      <c r="S16" s="1"/>
    </row>
    <row r="17" spans="1:19" ht="17.25" x14ac:dyDescent="0.25">
      <c r="A17" s="14" t="s">
        <v>69</v>
      </c>
      <c r="B17" s="118">
        <v>772.8</v>
      </c>
      <c r="C17" s="118">
        <v>775.6</v>
      </c>
      <c r="D17" s="118">
        <v>772.3</v>
      </c>
      <c r="E17" s="118">
        <v>779</v>
      </c>
      <c r="F17" s="118">
        <v>773.1</v>
      </c>
      <c r="G17" s="118">
        <v>771.7</v>
      </c>
      <c r="H17" s="118">
        <v>769.9</v>
      </c>
      <c r="I17" s="118">
        <v>776.2</v>
      </c>
      <c r="J17" s="118">
        <v>782.5</v>
      </c>
      <c r="K17" s="118">
        <v>801.3</v>
      </c>
      <c r="L17" s="118">
        <v>801.6</v>
      </c>
      <c r="M17" s="118">
        <v>806</v>
      </c>
      <c r="N17" s="119">
        <v>800.6</v>
      </c>
      <c r="O17" s="92">
        <f t="shared" si="5"/>
        <v>-6.6997518610421025E-3</v>
      </c>
      <c r="P17" s="91">
        <f t="shared" si="6"/>
        <v>3.5571077480274216E-2</v>
      </c>
      <c r="Q17" s="91">
        <f t="shared" si="7"/>
        <v>3.5973084886128381E-2</v>
      </c>
      <c r="R17" s="1"/>
      <c r="S17" s="1"/>
    </row>
    <row r="18" spans="1:19" ht="15.75" x14ac:dyDescent="0.25">
      <c r="A18" s="15" t="s">
        <v>19</v>
      </c>
      <c r="B18" s="120" t="s">
        <v>20</v>
      </c>
      <c r="C18" s="120">
        <v>93.9</v>
      </c>
      <c r="D18" s="120" t="s">
        <v>20</v>
      </c>
      <c r="E18" s="120" t="s">
        <v>20</v>
      </c>
      <c r="F18" s="120">
        <v>91.2</v>
      </c>
      <c r="G18" s="120" t="s">
        <v>20</v>
      </c>
      <c r="H18" s="120" t="s">
        <v>20</v>
      </c>
      <c r="I18" s="120">
        <v>87.9</v>
      </c>
      <c r="J18" s="117" t="s">
        <v>20</v>
      </c>
      <c r="K18" s="120" t="s">
        <v>20</v>
      </c>
      <c r="L18" s="120">
        <v>84</v>
      </c>
      <c r="M18" s="120" t="s">
        <v>20</v>
      </c>
      <c r="N18" s="121" t="s">
        <v>20</v>
      </c>
      <c r="O18" s="47" t="s">
        <v>20</v>
      </c>
      <c r="P18" s="47" t="s">
        <v>20</v>
      </c>
      <c r="Q18" s="46" t="s">
        <v>20</v>
      </c>
      <c r="R18" s="16"/>
      <c r="S18" s="16"/>
    </row>
    <row r="19" spans="1:19" ht="15.75" x14ac:dyDescent="0.25">
      <c r="A19" s="14" t="s">
        <v>21</v>
      </c>
      <c r="B19" s="122">
        <v>340.7</v>
      </c>
      <c r="C19" s="122">
        <v>343.8</v>
      </c>
      <c r="D19" s="122">
        <v>344.3</v>
      </c>
      <c r="E19" s="122">
        <v>347.4</v>
      </c>
      <c r="F19" s="122">
        <v>347.6</v>
      </c>
      <c r="G19" s="122">
        <v>349.1</v>
      </c>
      <c r="H19" s="122">
        <v>352</v>
      </c>
      <c r="I19" s="122">
        <v>356.8</v>
      </c>
      <c r="J19" s="122">
        <v>355.3</v>
      </c>
      <c r="K19" s="122">
        <v>375.9</v>
      </c>
      <c r="L19" s="122">
        <v>361.2</v>
      </c>
      <c r="M19" s="122">
        <v>362.1</v>
      </c>
      <c r="N19" s="123">
        <v>365.6</v>
      </c>
      <c r="O19" s="91">
        <f t="shared" ref="O19:O38" si="11">N19/M19-1</f>
        <v>9.6658381662524384E-3</v>
      </c>
      <c r="P19" s="91">
        <f t="shared" ref="P19:P38" si="12">N19/F19-1</f>
        <v>5.1783659378596081E-2</v>
      </c>
      <c r="Q19" s="91">
        <f t="shared" ref="Q19:Q38" si="13">N19/B19-1</f>
        <v>7.3084825359553962E-2</v>
      </c>
      <c r="R19" s="1"/>
      <c r="S19" s="1"/>
    </row>
    <row r="20" spans="1:19" ht="15.75" x14ac:dyDescent="0.25">
      <c r="A20" s="13" t="s">
        <v>22</v>
      </c>
      <c r="B20" s="116">
        <v>14</v>
      </c>
      <c r="C20" s="116">
        <v>14.7</v>
      </c>
      <c r="D20" s="116">
        <v>15.1</v>
      </c>
      <c r="E20" s="116">
        <v>15.7</v>
      </c>
      <c r="F20" s="116">
        <v>16.8</v>
      </c>
      <c r="G20" s="116">
        <v>16.3</v>
      </c>
      <c r="H20" s="116">
        <v>18.399999999999999</v>
      </c>
      <c r="I20" s="116">
        <v>15.5</v>
      </c>
      <c r="J20" s="116">
        <v>14.8</v>
      </c>
      <c r="K20" s="116">
        <v>17.3</v>
      </c>
      <c r="L20" s="116">
        <v>13.7</v>
      </c>
      <c r="M20" s="116">
        <v>13.4</v>
      </c>
      <c r="N20" s="117">
        <v>13.2</v>
      </c>
      <c r="O20" s="91">
        <f t="shared" si="11"/>
        <v>-1.4925373134328401E-2</v>
      </c>
      <c r="P20" s="91">
        <f t="shared" si="12"/>
        <v>-0.21428571428571441</v>
      </c>
      <c r="Q20" s="91">
        <f t="shared" si="13"/>
        <v>-5.7142857142857162E-2</v>
      </c>
      <c r="R20" s="1"/>
      <c r="S20" s="1"/>
    </row>
    <row r="21" spans="1:19" ht="17.25" x14ac:dyDescent="0.25">
      <c r="A21" s="17" t="s">
        <v>71</v>
      </c>
      <c r="B21" s="116">
        <v>173</v>
      </c>
      <c r="C21" s="116">
        <v>174.4</v>
      </c>
      <c r="D21" s="116">
        <v>173.1</v>
      </c>
      <c r="E21" s="116">
        <v>170.6</v>
      </c>
      <c r="F21" s="116">
        <v>175.1</v>
      </c>
      <c r="G21" s="116">
        <v>182.2</v>
      </c>
      <c r="H21" s="116">
        <v>190.1</v>
      </c>
      <c r="I21" s="116">
        <v>192.7</v>
      </c>
      <c r="J21" s="116">
        <v>196.4</v>
      </c>
      <c r="K21" s="116">
        <v>196.3</v>
      </c>
      <c r="L21" s="116">
        <v>207.2</v>
      </c>
      <c r="M21" s="116">
        <v>210.6</v>
      </c>
      <c r="N21" s="117">
        <v>211.3</v>
      </c>
      <c r="O21" s="91">
        <f t="shared" si="11"/>
        <v>3.3238366571701761E-3</v>
      </c>
      <c r="P21" s="91">
        <f t="shared" si="12"/>
        <v>0.2067390062821246</v>
      </c>
      <c r="Q21" s="91">
        <f t="shared" si="13"/>
        <v>0.2213872832369943</v>
      </c>
      <c r="R21" s="1"/>
      <c r="S21" s="1"/>
    </row>
    <row r="22" spans="1:19" ht="15.75" x14ac:dyDescent="0.25">
      <c r="A22" s="18" t="s">
        <v>23</v>
      </c>
      <c r="B22" s="114">
        <v>14.1</v>
      </c>
      <c r="C22" s="114">
        <v>13.7</v>
      </c>
      <c r="D22" s="114">
        <v>14.3</v>
      </c>
      <c r="E22" s="114">
        <v>14.2</v>
      </c>
      <c r="F22" s="114">
        <v>14.1</v>
      </c>
      <c r="G22" s="114">
        <v>13.6</v>
      </c>
      <c r="H22" s="114">
        <v>13.5</v>
      </c>
      <c r="I22" s="114">
        <v>13.8</v>
      </c>
      <c r="J22" s="114">
        <v>13.6</v>
      </c>
      <c r="K22" s="114">
        <v>15.2</v>
      </c>
      <c r="L22" s="114">
        <v>14.9</v>
      </c>
      <c r="M22" s="114">
        <v>16.3</v>
      </c>
      <c r="N22" s="115">
        <v>16.5</v>
      </c>
      <c r="O22" s="91">
        <f t="shared" si="11"/>
        <v>1.2269938650306678E-2</v>
      </c>
      <c r="P22" s="91">
        <f t="shared" si="12"/>
        <v>0.17021276595744683</v>
      </c>
      <c r="Q22" s="91">
        <f t="shared" si="13"/>
        <v>0.17021276595744683</v>
      </c>
      <c r="R22" s="1"/>
      <c r="S22" s="1"/>
    </row>
    <row r="23" spans="1:19" ht="15.75" x14ac:dyDescent="0.25">
      <c r="A23" s="8" t="s">
        <v>24</v>
      </c>
      <c r="B23" s="112">
        <f t="shared" ref="B23:J23" si="14">SUM(B24:B27)</f>
        <v>470.40000000000003</v>
      </c>
      <c r="C23" s="112">
        <f t="shared" si="14"/>
        <v>475.90000000000003</v>
      </c>
      <c r="D23" s="112">
        <f t="shared" si="14"/>
        <v>477.09999999999997</v>
      </c>
      <c r="E23" s="112">
        <f t="shared" si="14"/>
        <v>474.5</v>
      </c>
      <c r="F23" s="112">
        <f t="shared" si="14"/>
        <v>473.20000000000005</v>
      </c>
      <c r="G23" s="112">
        <f t="shared" si="14"/>
        <v>469.4</v>
      </c>
      <c r="H23" s="112">
        <f t="shared" si="14"/>
        <v>470.1</v>
      </c>
      <c r="I23" s="112">
        <f t="shared" si="14"/>
        <v>472.69999999999993</v>
      </c>
      <c r="J23" s="112">
        <f t="shared" si="14"/>
        <v>476.7</v>
      </c>
      <c r="K23" s="112">
        <f t="shared" ref="K23:L23" si="15">SUM(K24:K27)</f>
        <v>490.7</v>
      </c>
      <c r="L23" s="112">
        <f t="shared" ref="L23:M23" si="16">SUM(L24:L27)</f>
        <v>486.4</v>
      </c>
      <c r="M23" s="112">
        <f t="shared" ref="M23:N23" si="17">SUM(M24:M27)</f>
        <v>487.7</v>
      </c>
      <c r="N23" s="113">
        <f t="shared" ref="N23" si="18">SUM(N24:N27)</f>
        <v>489.79999999999995</v>
      </c>
      <c r="O23" s="90">
        <f t="shared" si="11"/>
        <v>4.3059257740414303E-3</v>
      </c>
      <c r="P23" s="90">
        <f t="shared" si="12"/>
        <v>3.5080304311073451E-2</v>
      </c>
      <c r="Q23" s="90">
        <f t="shared" si="13"/>
        <v>4.1241496598639182E-2</v>
      </c>
      <c r="R23" s="1"/>
      <c r="S23" s="1"/>
    </row>
    <row r="24" spans="1:19" ht="15.75" x14ac:dyDescent="0.25">
      <c r="A24" s="11" t="s">
        <v>25</v>
      </c>
      <c r="B24" s="116">
        <v>289.7</v>
      </c>
      <c r="C24" s="116">
        <v>295.90000000000003</v>
      </c>
      <c r="D24" s="116">
        <v>296.5</v>
      </c>
      <c r="E24" s="116">
        <v>301.39999999999998</v>
      </c>
      <c r="F24" s="116">
        <v>295.7</v>
      </c>
      <c r="G24" s="116">
        <v>289.5</v>
      </c>
      <c r="H24" s="116">
        <v>290.3</v>
      </c>
      <c r="I24" s="116">
        <v>275.2</v>
      </c>
      <c r="J24" s="116">
        <f>297.8-20.6</f>
        <v>277.2</v>
      </c>
      <c r="K24" s="116">
        <v>279.8</v>
      </c>
      <c r="L24" s="116">
        <v>275.5</v>
      </c>
      <c r="M24" s="116">
        <v>248.60000000000002</v>
      </c>
      <c r="N24" s="117">
        <v>246.09999999999997</v>
      </c>
      <c r="O24" s="91">
        <f t="shared" si="11"/>
        <v>-1.0056315366050117E-2</v>
      </c>
      <c r="P24" s="91">
        <f t="shared" si="12"/>
        <v>-0.16773757186337512</v>
      </c>
      <c r="Q24" s="91">
        <f t="shared" si="13"/>
        <v>-0.15050051777701079</v>
      </c>
      <c r="R24" s="1"/>
      <c r="S24" s="1"/>
    </row>
    <row r="25" spans="1:19" ht="15.75" x14ac:dyDescent="0.25">
      <c r="A25" s="11" t="s">
        <v>26</v>
      </c>
      <c r="B25" s="116">
        <v>13.6</v>
      </c>
      <c r="C25" s="116">
        <v>13.8</v>
      </c>
      <c r="D25" s="116">
        <v>13.7</v>
      </c>
      <c r="E25" s="116">
        <v>14</v>
      </c>
      <c r="F25" s="116">
        <v>17.100000000000001</v>
      </c>
      <c r="G25" s="116">
        <v>16.399999999999999</v>
      </c>
      <c r="H25" s="116">
        <v>17</v>
      </c>
      <c r="I25" s="116">
        <v>16.899999999999999</v>
      </c>
      <c r="J25" s="116">
        <v>17</v>
      </c>
      <c r="K25" s="116">
        <v>16.399999999999999</v>
      </c>
      <c r="L25" s="116">
        <v>17</v>
      </c>
      <c r="M25" s="116">
        <v>16.3</v>
      </c>
      <c r="N25" s="117">
        <v>16.600000000000001</v>
      </c>
      <c r="O25" s="91">
        <f t="shared" si="11"/>
        <v>1.8404907975460238E-2</v>
      </c>
      <c r="P25" s="91">
        <f t="shared" si="12"/>
        <v>-2.9239766081871288E-2</v>
      </c>
      <c r="Q25" s="91">
        <f t="shared" si="13"/>
        <v>0.22058823529411775</v>
      </c>
      <c r="R25" s="1"/>
      <c r="S25" s="1"/>
    </row>
    <row r="26" spans="1:19" ht="15.75" x14ac:dyDescent="0.25">
      <c r="A26" s="11" t="s">
        <v>27</v>
      </c>
      <c r="B26" s="116">
        <v>121</v>
      </c>
      <c r="C26" s="116">
        <v>120</v>
      </c>
      <c r="D26" s="116">
        <v>120.6</v>
      </c>
      <c r="E26" s="116">
        <v>113.99999999999999</v>
      </c>
      <c r="F26" s="116">
        <v>117.8</v>
      </c>
      <c r="G26" s="116">
        <v>120.4</v>
      </c>
      <c r="H26" s="116">
        <v>119</v>
      </c>
      <c r="I26" s="116">
        <v>135.69999999999999</v>
      </c>
      <c r="J26" s="116">
        <f>214.3-76.6</f>
        <v>137.70000000000002</v>
      </c>
      <c r="K26" s="116">
        <v>149</v>
      </c>
      <c r="L26" s="116">
        <v>149.19999999999999</v>
      </c>
      <c r="M26" s="116">
        <v>178.1</v>
      </c>
      <c r="N26" s="117">
        <v>182.39999999999998</v>
      </c>
      <c r="O26" s="91">
        <f t="shared" si="11"/>
        <v>2.4143739472206605E-2</v>
      </c>
      <c r="P26" s="91">
        <f t="shared" si="12"/>
        <v>0.54838709677419328</v>
      </c>
      <c r="Q26" s="91">
        <f t="shared" si="13"/>
        <v>0.5074380165289254</v>
      </c>
      <c r="R26" s="1"/>
      <c r="S26" s="1"/>
    </row>
    <row r="27" spans="1:19" ht="15.75" x14ac:dyDescent="0.25">
      <c r="A27" s="11" t="s">
        <v>28</v>
      </c>
      <c r="B27" s="116">
        <v>46.1</v>
      </c>
      <c r="C27" s="116">
        <v>46.2</v>
      </c>
      <c r="D27" s="116">
        <v>46.3</v>
      </c>
      <c r="E27" s="116">
        <v>45.1</v>
      </c>
      <c r="F27" s="116">
        <v>42.6</v>
      </c>
      <c r="G27" s="116">
        <v>43.1</v>
      </c>
      <c r="H27" s="116">
        <v>43.8</v>
      </c>
      <c r="I27" s="116">
        <v>44.9</v>
      </c>
      <c r="J27" s="116">
        <v>44.8</v>
      </c>
      <c r="K27" s="116">
        <v>45.5</v>
      </c>
      <c r="L27" s="116">
        <v>44.7</v>
      </c>
      <c r="M27" s="116">
        <v>44.7</v>
      </c>
      <c r="N27" s="117">
        <v>44.7</v>
      </c>
      <c r="O27" s="91">
        <f t="shared" si="11"/>
        <v>0</v>
      </c>
      <c r="P27" s="91">
        <f t="shared" si="12"/>
        <v>4.9295774647887258E-2</v>
      </c>
      <c r="Q27" s="91">
        <f t="shared" si="13"/>
        <v>-3.0368763557483747E-2</v>
      </c>
      <c r="R27" s="1"/>
      <c r="S27" s="1"/>
    </row>
    <row r="28" spans="1:19" ht="15.75" x14ac:dyDescent="0.25">
      <c r="A28" s="8" t="s">
        <v>29</v>
      </c>
      <c r="B28" s="112">
        <f t="shared" ref="B28:N28" si="19">B6-B7-B12-B23</f>
        <v>649.29999999999973</v>
      </c>
      <c r="C28" s="112">
        <f t="shared" si="19"/>
        <v>654.69999999999959</v>
      </c>
      <c r="D28" s="112">
        <f t="shared" si="19"/>
        <v>685.90000000000032</v>
      </c>
      <c r="E28" s="112">
        <f t="shared" si="19"/>
        <v>683.90000000000032</v>
      </c>
      <c r="F28" s="112">
        <f t="shared" si="19"/>
        <v>682.80000000000018</v>
      </c>
      <c r="G28" s="112">
        <f t="shared" si="19"/>
        <v>650.89999999999975</v>
      </c>
      <c r="H28" s="112">
        <f t="shared" si="19"/>
        <v>629.49999999999966</v>
      </c>
      <c r="I28" s="112">
        <f t="shared" si="19"/>
        <v>667.70000000000016</v>
      </c>
      <c r="J28" s="112">
        <f t="shared" si="19"/>
        <v>688.50000000000045</v>
      </c>
      <c r="K28" s="112">
        <f t="shared" si="19"/>
        <v>725.19999999999982</v>
      </c>
      <c r="L28" s="112">
        <f t="shared" si="19"/>
        <v>744.6</v>
      </c>
      <c r="M28" s="112">
        <f t="shared" si="19"/>
        <v>790.90000000000009</v>
      </c>
      <c r="N28" s="113">
        <f t="shared" si="19"/>
        <v>821.00000000000023</v>
      </c>
      <c r="O28" s="90">
        <f t="shared" si="11"/>
        <v>3.8057908711594646E-2</v>
      </c>
      <c r="P28" s="90">
        <f t="shared" si="12"/>
        <v>0.2024018746338605</v>
      </c>
      <c r="Q28" s="90">
        <f t="shared" si="13"/>
        <v>0.26443862621284553</v>
      </c>
      <c r="R28" s="1"/>
      <c r="S28" s="1"/>
    </row>
    <row r="29" spans="1:19" ht="15.75" x14ac:dyDescent="0.25">
      <c r="A29" s="19" t="s">
        <v>30</v>
      </c>
      <c r="B29" s="116">
        <v>163</v>
      </c>
      <c r="C29" s="116">
        <v>161.1</v>
      </c>
      <c r="D29" s="116">
        <v>187.8</v>
      </c>
      <c r="E29" s="116">
        <v>176.3</v>
      </c>
      <c r="F29" s="116">
        <v>190.1</v>
      </c>
      <c r="G29" s="116">
        <v>152.80000000000001</v>
      </c>
      <c r="H29" s="116">
        <v>121.6</v>
      </c>
      <c r="I29" s="116">
        <v>136.69999999999999</v>
      </c>
      <c r="J29" s="116">
        <v>146.9</v>
      </c>
      <c r="K29" s="116">
        <v>171.5</v>
      </c>
      <c r="L29" s="116">
        <v>173.2</v>
      </c>
      <c r="M29" s="116">
        <v>214.5</v>
      </c>
      <c r="N29" s="117">
        <v>234.8</v>
      </c>
      <c r="O29" s="91">
        <f t="shared" si="11"/>
        <v>9.4638694638694787E-2</v>
      </c>
      <c r="P29" s="91">
        <f t="shared" si="12"/>
        <v>0.23513940031562353</v>
      </c>
      <c r="Q29" s="91">
        <f t="shared" si="13"/>
        <v>0.44049079754601239</v>
      </c>
      <c r="R29" s="1"/>
      <c r="S29" s="1"/>
    </row>
    <row r="30" spans="1:19" ht="15.75" x14ac:dyDescent="0.25">
      <c r="A30" s="19" t="s">
        <v>31</v>
      </c>
      <c r="B30" s="116">
        <v>237.1</v>
      </c>
      <c r="C30" s="116">
        <v>243.5</v>
      </c>
      <c r="D30" s="116">
        <v>246.8</v>
      </c>
      <c r="E30" s="116">
        <v>243.4</v>
      </c>
      <c r="F30" s="116">
        <v>243.5</v>
      </c>
      <c r="G30" s="116">
        <v>241.7</v>
      </c>
      <c r="H30" s="116">
        <v>248.9</v>
      </c>
      <c r="I30" s="116">
        <v>262.2</v>
      </c>
      <c r="J30" s="116">
        <v>262.3</v>
      </c>
      <c r="K30" s="116">
        <v>276.8</v>
      </c>
      <c r="L30" s="116">
        <v>283.89999999999998</v>
      </c>
      <c r="M30" s="116">
        <v>291.3</v>
      </c>
      <c r="N30" s="117">
        <v>285.5</v>
      </c>
      <c r="O30" s="92">
        <f t="shared" si="11"/>
        <v>-1.9910744936491587E-2</v>
      </c>
      <c r="P30" s="91">
        <f t="shared" si="12"/>
        <v>0.17248459958932227</v>
      </c>
      <c r="Q30" s="91">
        <f t="shared" si="13"/>
        <v>0.20413327709827089</v>
      </c>
      <c r="R30" s="1"/>
      <c r="S30" s="1"/>
    </row>
    <row r="31" spans="1:19" ht="17.25" x14ac:dyDescent="0.25">
      <c r="A31" s="19" t="s">
        <v>32</v>
      </c>
      <c r="B31" s="116">
        <f t="shared" ref="B31:N31" si="20">B28-B29-B30</f>
        <v>249.19999999999973</v>
      </c>
      <c r="C31" s="116">
        <f t="shared" si="20"/>
        <v>250.09999999999957</v>
      </c>
      <c r="D31" s="116">
        <f t="shared" si="20"/>
        <v>251.3000000000003</v>
      </c>
      <c r="E31" s="116">
        <f t="shared" si="20"/>
        <v>264.20000000000027</v>
      </c>
      <c r="F31" s="116">
        <f t="shared" si="20"/>
        <v>249.20000000000016</v>
      </c>
      <c r="G31" s="116">
        <f t="shared" si="20"/>
        <v>256.39999999999975</v>
      </c>
      <c r="H31" s="116">
        <f t="shared" si="20"/>
        <v>258.99999999999966</v>
      </c>
      <c r="I31" s="116">
        <f t="shared" si="20"/>
        <v>268.80000000000024</v>
      </c>
      <c r="J31" s="116">
        <f t="shared" si="20"/>
        <v>279.30000000000047</v>
      </c>
      <c r="K31" s="116">
        <f t="shared" si="20"/>
        <v>276.89999999999981</v>
      </c>
      <c r="L31" s="116">
        <f t="shared" si="20"/>
        <v>287.50000000000011</v>
      </c>
      <c r="M31" s="116">
        <f t="shared" si="20"/>
        <v>285.10000000000008</v>
      </c>
      <c r="N31" s="117">
        <f t="shared" si="20"/>
        <v>300.70000000000027</v>
      </c>
      <c r="O31" s="91">
        <f t="shared" si="11"/>
        <v>5.4717642932305077E-2</v>
      </c>
      <c r="P31" s="91">
        <f t="shared" si="12"/>
        <v>0.20666131621187844</v>
      </c>
      <c r="Q31" s="91">
        <f t="shared" si="13"/>
        <v>0.20666131621188044</v>
      </c>
      <c r="R31" s="1"/>
      <c r="S31" s="1"/>
    </row>
    <row r="32" spans="1:19" ht="15.75" x14ac:dyDescent="0.25">
      <c r="A32" s="20" t="s">
        <v>33</v>
      </c>
      <c r="B32" s="112">
        <f t="shared" ref="B32:N32" si="21">B33+B38</f>
        <v>1928.7</v>
      </c>
      <c r="C32" s="112">
        <f t="shared" si="21"/>
        <v>1942.3000000000002</v>
      </c>
      <c r="D32" s="112">
        <f t="shared" si="21"/>
        <v>1967.3</v>
      </c>
      <c r="E32" s="112">
        <f t="shared" si="21"/>
        <v>1966.8000000000002</v>
      </c>
      <c r="F32" s="112">
        <f t="shared" si="21"/>
        <v>1996.5</v>
      </c>
      <c r="G32" s="112">
        <f t="shared" si="21"/>
        <v>1982.4</v>
      </c>
      <c r="H32" s="112">
        <f t="shared" si="21"/>
        <v>1988.2</v>
      </c>
      <c r="I32" s="112">
        <f t="shared" si="21"/>
        <v>2006.2</v>
      </c>
      <c r="J32" s="112">
        <f t="shared" si="21"/>
        <v>2008.4</v>
      </c>
      <c r="K32" s="112">
        <f t="shared" si="21"/>
        <v>2040.5</v>
      </c>
      <c r="L32" s="112">
        <f t="shared" si="21"/>
        <v>2091.9</v>
      </c>
      <c r="M32" s="112">
        <f t="shared" si="21"/>
        <v>2132.9</v>
      </c>
      <c r="N32" s="113">
        <f t="shared" si="21"/>
        <v>2166.6000000000004</v>
      </c>
      <c r="O32" s="93">
        <f t="shared" si="11"/>
        <v>1.58000843921422E-2</v>
      </c>
      <c r="P32" s="93">
        <f t="shared" si="12"/>
        <v>8.519909842223905E-2</v>
      </c>
      <c r="Q32" s="93">
        <f t="shared" si="13"/>
        <v>0.12334733240006246</v>
      </c>
      <c r="R32" s="1"/>
      <c r="S32" s="1"/>
    </row>
    <row r="33" spans="1:19" ht="15.75" x14ac:dyDescent="0.25">
      <c r="A33" s="21" t="s">
        <v>34</v>
      </c>
      <c r="B33" s="116">
        <f t="shared" ref="B33:L33" si="22">SUM(B34:B37)</f>
        <v>1694.2</v>
      </c>
      <c r="C33" s="116">
        <f t="shared" si="22"/>
        <v>1699.1000000000001</v>
      </c>
      <c r="D33" s="116">
        <f t="shared" si="22"/>
        <v>1728.3</v>
      </c>
      <c r="E33" s="116">
        <f t="shared" si="22"/>
        <v>1737.1000000000001</v>
      </c>
      <c r="F33" s="116">
        <f t="shared" si="22"/>
        <v>1765.5</v>
      </c>
      <c r="G33" s="116">
        <f t="shared" si="22"/>
        <v>1761.9</v>
      </c>
      <c r="H33" s="116">
        <f t="shared" si="22"/>
        <v>1770.7</v>
      </c>
      <c r="I33" s="116">
        <f t="shared" si="22"/>
        <v>1791.4</v>
      </c>
      <c r="J33" s="116">
        <f t="shared" si="22"/>
        <v>1761.9</v>
      </c>
      <c r="K33" s="116">
        <f t="shared" si="22"/>
        <v>1797</v>
      </c>
      <c r="L33" s="116">
        <f t="shared" si="22"/>
        <v>1843.5000000000002</v>
      </c>
      <c r="M33" s="116">
        <f t="shared" ref="M33:N33" si="23">SUM(M34:M37)</f>
        <v>1876.6000000000001</v>
      </c>
      <c r="N33" s="117">
        <f t="shared" ref="N33" si="24">SUM(N34:N37)</f>
        <v>1928.3000000000002</v>
      </c>
      <c r="O33" s="91">
        <f t="shared" si="11"/>
        <v>2.7549824150058688E-2</v>
      </c>
      <c r="P33" s="91">
        <f t="shared" si="12"/>
        <v>9.2211838006230673E-2</v>
      </c>
      <c r="Q33" s="91">
        <f t="shared" si="13"/>
        <v>0.13817731082516826</v>
      </c>
      <c r="R33" s="1"/>
      <c r="S33" s="1"/>
    </row>
    <row r="34" spans="1:19" ht="15.75" x14ac:dyDescent="0.25">
      <c r="A34" s="22" t="s">
        <v>16</v>
      </c>
      <c r="B34" s="116">
        <v>288.7</v>
      </c>
      <c r="C34" s="116">
        <v>297</v>
      </c>
      <c r="D34" s="116">
        <v>313.2</v>
      </c>
      <c r="E34" s="116">
        <v>308.60000000000002</v>
      </c>
      <c r="F34" s="116">
        <v>288.2</v>
      </c>
      <c r="G34" s="116">
        <v>286.89999999999998</v>
      </c>
      <c r="H34" s="116">
        <v>291.89999999999998</v>
      </c>
      <c r="I34" s="116">
        <v>291.39999999999998</v>
      </c>
      <c r="J34" s="116">
        <v>291</v>
      </c>
      <c r="K34" s="116">
        <v>321.89999999999998</v>
      </c>
      <c r="L34" s="116">
        <v>317.3</v>
      </c>
      <c r="M34" s="116">
        <v>362.1</v>
      </c>
      <c r="N34" s="117">
        <v>387.7</v>
      </c>
      <c r="O34" s="91">
        <f t="shared" si="11"/>
        <v>7.0698702016017467E-2</v>
      </c>
      <c r="P34" s="91">
        <f t="shared" si="12"/>
        <v>0.34524635669673831</v>
      </c>
      <c r="Q34" s="91">
        <f t="shared" si="13"/>
        <v>0.34291652234153092</v>
      </c>
      <c r="R34" s="1"/>
      <c r="S34" s="1"/>
    </row>
    <row r="35" spans="1:19" ht="15.75" x14ac:dyDescent="0.25">
      <c r="A35" s="22" t="s">
        <v>17</v>
      </c>
      <c r="B35" s="116">
        <v>233</v>
      </c>
      <c r="C35" s="116">
        <v>220.2</v>
      </c>
      <c r="D35" s="116">
        <v>226.9</v>
      </c>
      <c r="E35" s="116">
        <v>228.6</v>
      </c>
      <c r="F35" s="116">
        <v>247.9</v>
      </c>
      <c r="G35" s="116">
        <v>245.8</v>
      </c>
      <c r="H35" s="116">
        <v>230.1</v>
      </c>
      <c r="I35" s="116">
        <v>239.3</v>
      </c>
      <c r="J35" s="116">
        <v>205.1</v>
      </c>
      <c r="K35" s="116">
        <v>217.6</v>
      </c>
      <c r="L35" s="116">
        <v>212.6</v>
      </c>
      <c r="M35" s="116">
        <v>221.1</v>
      </c>
      <c r="N35" s="117">
        <v>228.4</v>
      </c>
      <c r="O35" s="91">
        <f t="shared" si="11"/>
        <v>3.3016734509271783E-2</v>
      </c>
      <c r="P35" s="91">
        <f t="shared" si="12"/>
        <v>-7.8660750302541382E-2</v>
      </c>
      <c r="Q35" s="91">
        <f t="shared" si="13"/>
        <v>-1.9742489270386243E-2</v>
      </c>
      <c r="R35" s="1"/>
      <c r="S35" s="1"/>
    </row>
    <row r="36" spans="1:19" ht="15.75" x14ac:dyDescent="0.25">
      <c r="A36" s="22" t="s">
        <v>35</v>
      </c>
      <c r="B36" s="116">
        <v>1138.4000000000001</v>
      </c>
      <c r="C36" s="116">
        <v>1146.2</v>
      </c>
      <c r="D36" s="116">
        <v>1152.9000000000001</v>
      </c>
      <c r="E36" s="116">
        <v>1163.7</v>
      </c>
      <c r="F36" s="116">
        <v>1191.3</v>
      </c>
      <c r="G36" s="116">
        <v>1190.9000000000001</v>
      </c>
      <c r="H36" s="116">
        <v>1207</v>
      </c>
      <c r="I36" s="116">
        <v>1219.8</v>
      </c>
      <c r="J36" s="116">
        <v>1217.9000000000001</v>
      </c>
      <c r="K36" s="116">
        <v>1218.2</v>
      </c>
      <c r="L36" s="116">
        <v>1265.4000000000001</v>
      </c>
      <c r="M36" s="116">
        <v>1256.7</v>
      </c>
      <c r="N36" s="117">
        <v>1275.2</v>
      </c>
      <c r="O36" s="91">
        <f t="shared" si="11"/>
        <v>1.472109493116891E-2</v>
      </c>
      <c r="P36" s="91">
        <f t="shared" si="12"/>
        <v>7.0427264333081663E-2</v>
      </c>
      <c r="Q36" s="91">
        <f t="shared" si="13"/>
        <v>0.12016865776528451</v>
      </c>
      <c r="R36" s="1"/>
      <c r="S36" s="1"/>
    </row>
    <row r="37" spans="1:19" ht="15.75" x14ac:dyDescent="0.25">
      <c r="A37" s="22" t="s">
        <v>36</v>
      </c>
      <c r="B37" s="116">
        <v>34.1</v>
      </c>
      <c r="C37" s="116">
        <v>35.700000000000003</v>
      </c>
      <c r="D37" s="116">
        <v>35.299999999999997</v>
      </c>
      <c r="E37" s="116">
        <v>36.200000000000003</v>
      </c>
      <c r="F37" s="116">
        <v>38.1</v>
      </c>
      <c r="G37" s="116">
        <v>38.299999999999997</v>
      </c>
      <c r="H37" s="116">
        <v>41.7</v>
      </c>
      <c r="I37" s="116">
        <v>40.9</v>
      </c>
      <c r="J37" s="116">
        <v>47.9</v>
      </c>
      <c r="K37" s="116">
        <v>39.299999999999997</v>
      </c>
      <c r="L37" s="116">
        <v>48.2</v>
      </c>
      <c r="M37" s="116">
        <v>36.700000000000003</v>
      </c>
      <c r="N37" s="117">
        <v>37</v>
      </c>
      <c r="O37" s="91">
        <f t="shared" si="11"/>
        <v>8.1743869209809361E-3</v>
      </c>
      <c r="P37" s="91">
        <f t="shared" si="12"/>
        <v>-2.8871391076115471E-2</v>
      </c>
      <c r="Q37" s="91">
        <f t="shared" si="13"/>
        <v>8.5043988269794646E-2</v>
      </c>
      <c r="R37" s="1"/>
      <c r="S37" s="1"/>
    </row>
    <row r="38" spans="1:19" ht="15.75" x14ac:dyDescent="0.25">
      <c r="A38" s="21" t="s">
        <v>37</v>
      </c>
      <c r="B38" s="124">
        <v>234.5</v>
      </c>
      <c r="C38" s="124">
        <v>243.2</v>
      </c>
      <c r="D38" s="124">
        <v>239</v>
      </c>
      <c r="E38" s="124">
        <v>229.7</v>
      </c>
      <c r="F38" s="124">
        <v>231</v>
      </c>
      <c r="G38" s="124">
        <v>220.5</v>
      </c>
      <c r="H38" s="124">
        <v>217.5</v>
      </c>
      <c r="I38" s="124">
        <v>214.8</v>
      </c>
      <c r="J38" s="124">
        <v>246.5</v>
      </c>
      <c r="K38" s="124">
        <v>243.5</v>
      </c>
      <c r="L38" s="124">
        <v>248.4</v>
      </c>
      <c r="M38" s="124">
        <v>256.3</v>
      </c>
      <c r="N38" s="125">
        <v>238.3</v>
      </c>
      <c r="O38" s="94">
        <f t="shared" si="11"/>
        <v>-7.0230198985563819E-2</v>
      </c>
      <c r="P38" s="94">
        <f t="shared" si="12"/>
        <v>3.1601731601731631E-2</v>
      </c>
      <c r="Q38" s="94">
        <f t="shared" si="13"/>
        <v>1.6204690831556512E-2</v>
      </c>
      <c r="R38" s="1"/>
      <c r="S38" s="1"/>
    </row>
    <row r="39" spans="1:19" ht="17.25" x14ac:dyDescent="0.25">
      <c r="A39" s="23" t="s">
        <v>38</v>
      </c>
      <c r="B39" s="60"/>
      <c r="C39" s="61">
        <v>8.0000000000000002E-3</v>
      </c>
      <c r="D39" s="62"/>
      <c r="E39" s="63"/>
      <c r="F39" s="61">
        <v>8.0000000000000002E-3</v>
      </c>
      <c r="G39" s="59"/>
      <c r="H39" s="60"/>
      <c r="I39" s="64">
        <v>8.0000000000000002E-3</v>
      </c>
      <c r="J39" s="59"/>
      <c r="K39" s="60"/>
      <c r="L39" s="64">
        <v>8.9999999999999993E-3</v>
      </c>
      <c r="M39" s="59"/>
      <c r="N39" s="106"/>
      <c r="O39" s="95"/>
      <c r="P39" s="95"/>
      <c r="Q39" s="96"/>
      <c r="R39" s="1"/>
      <c r="S39" s="1"/>
    </row>
    <row r="40" spans="1:19" ht="17.25" x14ac:dyDescent="0.25">
      <c r="A40" s="23" t="s">
        <v>39</v>
      </c>
      <c r="B40" s="66"/>
      <c r="C40" s="61">
        <v>3.6999999999999998E-2</v>
      </c>
      <c r="D40" s="67"/>
      <c r="E40" s="68"/>
      <c r="F40" s="61">
        <v>3.5999999999999997E-2</v>
      </c>
      <c r="G40" s="65"/>
      <c r="H40" s="66"/>
      <c r="I40" s="64">
        <v>3.7999999999999999E-2</v>
      </c>
      <c r="J40" s="65"/>
      <c r="K40" s="66"/>
      <c r="L40" s="64">
        <v>4.2999999999999997E-2</v>
      </c>
      <c r="M40" s="65"/>
      <c r="N40" s="107"/>
      <c r="O40" s="97"/>
      <c r="P40" s="97"/>
      <c r="Q40" s="98"/>
      <c r="R40" s="1"/>
      <c r="S40" s="1"/>
    </row>
    <row r="41" spans="1:19" ht="17.25" x14ac:dyDescent="0.25">
      <c r="A41" s="24" t="s">
        <v>40</v>
      </c>
      <c r="B41" s="126">
        <v>393.1</v>
      </c>
      <c r="C41" s="126">
        <v>393.7</v>
      </c>
      <c r="D41" s="126">
        <v>396.3</v>
      </c>
      <c r="E41" s="126">
        <v>399.3</v>
      </c>
      <c r="F41" s="126">
        <v>402.5</v>
      </c>
      <c r="G41" s="126">
        <v>404.3</v>
      </c>
      <c r="H41" s="126">
        <v>400.3</v>
      </c>
      <c r="I41" s="126">
        <v>395.5</v>
      </c>
      <c r="J41" s="126">
        <v>395.9</v>
      </c>
      <c r="K41" s="126">
        <v>398.7</v>
      </c>
      <c r="L41" s="126">
        <v>399.3</v>
      </c>
      <c r="M41" s="126">
        <v>406.9</v>
      </c>
      <c r="N41" s="127">
        <v>413.8</v>
      </c>
      <c r="O41" s="99">
        <f t="shared" ref="O41:O44" si="25">N41/M41-1</f>
        <v>1.6957483411157659E-2</v>
      </c>
      <c r="P41" s="99">
        <f t="shared" ref="P41:P45" si="26">N41/F41-1</f>
        <v>2.807453416149075E-2</v>
      </c>
      <c r="Q41" s="99">
        <f>N41/B41-1</f>
        <v>5.2658356652251381E-2</v>
      </c>
      <c r="R41" s="1"/>
      <c r="S41" s="1"/>
    </row>
    <row r="42" spans="1:19" ht="15.75" x14ac:dyDescent="0.25">
      <c r="A42" s="25" t="s">
        <v>41</v>
      </c>
      <c r="B42" s="116">
        <v>123</v>
      </c>
      <c r="C42" s="116">
        <v>120.9</v>
      </c>
      <c r="D42" s="116">
        <v>120.9</v>
      </c>
      <c r="E42" s="116">
        <v>120.9</v>
      </c>
      <c r="F42" s="116">
        <v>121.5</v>
      </c>
      <c r="G42" s="116">
        <v>122.6</v>
      </c>
      <c r="H42" s="116">
        <v>122.3</v>
      </c>
      <c r="I42" s="116">
        <v>121.7</v>
      </c>
      <c r="J42" s="116">
        <v>121.4</v>
      </c>
      <c r="K42" s="116">
        <v>122.3</v>
      </c>
      <c r="L42" s="116">
        <v>121</v>
      </c>
      <c r="M42" s="116">
        <v>121.6</v>
      </c>
      <c r="N42" s="117">
        <v>121.7</v>
      </c>
      <c r="O42" s="91">
        <f t="shared" si="25"/>
        <v>8.2236842105265495E-4</v>
      </c>
      <c r="P42" s="91">
        <f t="shared" si="26"/>
        <v>1.6460905349795496E-3</v>
      </c>
      <c r="Q42" s="91">
        <f>N42/B42-1</f>
        <v>-1.0569105691056846E-2</v>
      </c>
      <c r="R42" s="1"/>
      <c r="S42" s="1"/>
    </row>
    <row r="43" spans="1:19" ht="15.75" x14ac:dyDescent="0.25">
      <c r="A43" s="26" t="s">
        <v>42</v>
      </c>
      <c r="B43" s="124">
        <v>35.799999999999997</v>
      </c>
      <c r="C43" s="124">
        <v>35.1</v>
      </c>
      <c r="D43" s="124">
        <v>35.4</v>
      </c>
      <c r="E43" s="124">
        <v>35.1</v>
      </c>
      <c r="F43" s="124">
        <v>34.799999999999997</v>
      </c>
      <c r="G43" s="124">
        <v>35.4</v>
      </c>
      <c r="H43" s="124">
        <v>35.299999999999997</v>
      </c>
      <c r="I43" s="124">
        <v>35.5</v>
      </c>
      <c r="J43" s="124">
        <v>35.6</v>
      </c>
      <c r="K43" s="124">
        <v>35.700000000000003</v>
      </c>
      <c r="L43" s="124">
        <v>36.4</v>
      </c>
      <c r="M43" s="124">
        <v>36.299999999999997</v>
      </c>
      <c r="N43" s="125">
        <v>36.299999999999997</v>
      </c>
      <c r="O43" s="91">
        <f t="shared" si="25"/>
        <v>0</v>
      </c>
      <c r="P43" s="91">
        <f t="shared" si="26"/>
        <v>4.31034482758621E-2</v>
      </c>
      <c r="Q43" s="91">
        <f>N43/B43-1</f>
        <v>1.3966480446927276E-2</v>
      </c>
      <c r="R43" s="1"/>
      <c r="S43" s="1"/>
    </row>
    <row r="44" spans="1:19" ht="17.25" x14ac:dyDescent="0.25">
      <c r="A44" s="27" t="s">
        <v>43</v>
      </c>
      <c r="B44" s="59">
        <v>0.77600000000000002</v>
      </c>
      <c r="C44" s="59">
        <v>0.77900000000000003</v>
      </c>
      <c r="D44" s="59">
        <v>0.76900000000000002</v>
      </c>
      <c r="E44" s="59">
        <v>0.78</v>
      </c>
      <c r="F44" s="59">
        <v>0.77300000000000002</v>
      </c>
      <c r="G44" s="59">
        <v>0.78</v>
      </c>
      <c r="H44" s="59">
        <v>0.78900000000000003</v>
      </c>
      <c r="I44" s="59">
        <v>0.79400000000000004</v>
      </c>
      <c r="J44" s="59">
        <v>0.79200000000000004</v>
      </c>
      <c r="K44" s="59">
        <v>0.80300000000000005</v>
      </c>
      <c r="L44" s="59">
        <v>0.79100000000000004</v>
      </c>
      <c r="M44" s="59">
        <v>0.76400000000000001</v>
      </c>
      <c r="N44" s="108">
        <v>0.754</v>
      </c>
      <c r="O44" s="90">
        <f t="shared" si="25"/>
        <v>-1.308900523560208E-2</v>
      </c>
      <c r="P44" s="90">
        <f t="shared" si="26"/>
        <v>-2.4579560155239322E-2</v>
      </c>
      <c r="Q44" s="90">
        <f>N44/B44-1</f>
        <v>-2.8350515463917536E-2</v>
      </c>
      <c r="R44" s="1"/>
      <c r="S44" s="1"/>
    </row>
    <row r="45" spans="1:19" ht="17.25" x14ac:dyDescent="0.25">
      <c r="A45" s="24" t="s">
        <v>44</v>
      </c>
      <c r="B45" s="48">
        <v>0.18099999999999999</v>
      </c>
      <c r="C45" s="48">
        <v>0.184</v>
      </c>
      <c r="D45" s="29">
        <v>0.186</v>
      </c>
      <c r="E45" s="29">
        <v>0.19</v>
      </c>
      <c r="F45" s="29">
        <v>0.19600000000000001</v>
      </c>
      <c r="G45" s="29">
        <v>0.19600000000000001</v>
      </c>
      <c r="H45" s="29">
        <v>0.19800000000000001</v>
      </c>
      <c r="I45" s="29">
        <v>0.19</v>
      </c>
      <c r="J45" s="29">
        <v>0.188</v>
      </c>
      <c r="K45" s="29">
        <v>0.186</v>
      </c>
      <c r="L45" s="29">
        <v>0.18</v>
      </c>
      <c r="M45" s="29">
        <v>0.17699999999999999</v>
      </c>
      <c r="N45" s="109">
        <v>0.18</v>
      </c>
      <c r="O45" s="89">
        <f>N45/M45-1</f>
        <v>1.6949152542372836E-2</v>
      </c>
      <c r="P45" s="89">
        <f t="shared" si="26"/>
        <v>-8.163265306122458E-2</v>
      </c>
      <c r="Q45" s="89">
        <f>N45/B45-1</f>
        <v>-5.5248618784530246E-3</v>
      </c>
      <c r="R45" s="1"/>
      <c r="S45" s="1"/>
    </row>
    <row r="46" spans="1:19" ht="17.25" x14ac:dyDescent="0.25">
      <c r="A46" s="53" t="s">
        <v>45</v>
      </c>
      <c r="B46" s="45"/>
      <c r="C46" s="29">
        <v>0.17699999999999999</v>
      </c>
      <c r="D46" s="28"/>
      <c r="E46" s="28"/>
      <c r="F46" s="29">
        <v>0.17199999999999999</v>
      </c>
      <c r="G46" s="28"/>
      <c r="H46" s="28"/>
      <c r="I46" s="29">
        <v>0.17100000000000001</v>
      </c>
      <c r="J46" s="28"/>
      <c r="K46" s="28"/>
      <c r="L46" s="29">
        <v>0.16900000000000001</v>
      </c>
      <c r="M46" s="30"/>
      <c r="N46" s="45"/>
      <c r="O46" s="45"/>
      <c r="P46" s="45"/>
      <c r="Q46" s="45"/>
      <c r="R46" s="1"/>
      <c r="S46" s="1"/>
    </row>
    <row r="47" spans="1:19" ht="15.75" x14ac:dyDescent="0.25">
      <c r="A47" s="54" t="s">
        <v>46</v>
      </c>
      <c r="B47" s="28"/>
      <c r="C47" s="29">
        <v>0.16500000000000001</v>
      </c>
      <c r="D47" s="28"/>
      <c r="E47" s="28"/>
      <c r="F47" s="29">
        <v>0.161</v>
      </c>
      <c r="G47" s="28"/>
      <c r="H47" s="28"/>
      <c r="I47" s="29">
        <v>0.16</v>
      </c>
      <c r="J47" s="28"/>
      <c r="K47" s="28"/>
      <c r="L47" s="29">
        <v>0.158</v>
      </c>
      <c r="M47" s="31"/>
      <c r="N47" s="28"/>
      <c r="O47" s="28"/>
      <c r="P47" s="28"/>
      <c r="Q47" s="28"/>
      <c r="R47" s="1"/>
      <c r="S47" s="1"/>
    </row>
    <row r="48" spans="1:19" ht="17.25" x14ac:dyDescent="0.25">
      <c r="A48" s="54" t="s">
        <v>47</v>
      </c>
      <c r="B48" s="28"/>
      <c r="C48" s="48">
        <v>0.14699999999999999</v>
      </c>
      <c r="D48" s="28"/>
      <c r="E48" s="28"/>
      <c r="F48" s="48">
        <v>0.14199999999999999</v>
      </c>
      <c r="G48" s="28"/>
      <c r="H48" s="28"/>
      <c r="I48" s="29">
        <v>0.14199999999999999</v>
      </c>
      <c r="J48" s="28"/>
      <c r="K48" s="28"/>
      <c r="L48" s="48">
        <v>0.14000000000000001</v>
      </c>
      <c r="M48" s="31"/>
      <c r="N48" s="28"/>
      <c r="O48" s="28"/>
      <c r="P48" s="28"/>
      <c r="Q48" s="28"/>
      <c r="R48" s="1"/>
      <c r="S48" s="1"/>
    </row>
    <row r="49" spans="1:18" ht="15.75" x14ac:dyDescent="0.25">
      <c r="A49" s="32"/>
      <c r="B49" s="69"/>
      <c r="C49" s="60"/>
      <c r="D49" s="60"/>
      <c r="E49" s="60"/>
      <c r="F49" s="69"/>
      <c r="G49" s="69"/>
      <c r="H49" s="69"/>
      <c r="I49" s="69"/>
      <c r="J49" s="69"/>
      <c r="K49" s="69"/>
      <c r="L49" s="70"/>
      <c r="M49" s="31"/>
      <c r="N49" s="28"/>
      <c r="O49" s="49"/>
      <c r="P49" s="49"/>
      <c r="Q49" s="49"/>
    </row>
    <row r="50" spans="1:18" ht="15.75" x14ac:dyDescent="0.25">
      <c r="A50" s="44" t="s">
        <v>48</v>
      </c>
      <c r="B50" s="71"/>
      <c r="C50" s="72"/>
      <c r="D50" s="72"/>
      <c r="E50" s="72"/>
      <c r="F50" s="73"/>
      <c r="G50" s="73"/>
      <c r="H50" s="73"/>
      <c r="I50" s="72"/>
      <c r="J50" s="72"/>
      <c r="K50" s="72"/>
      <c r="L50" s="74"/>
      <c r="M50" s="75"/>
      <c r="N50" s="73"/>
      <c r="O50" s="50"/>
      <c r="P50" s="50"/>
      <c r="Q50" s="50"/>
    </row>
    <row r="51" spans="1:18" ht="15.75" x14ac:dyDescent="0.25">
      <c r="A51" s="55" t="s">
        <v>78</v>
      </c>
      <c r="B51" s="77"/>
      <c r="C51" s="78">
        <v>21</v>
      </c>
      <c r="D51" s="76"/>
      <c r="E51" s="77"/>
      <c r="F51" s="79">
        <v>22</v>
      </c>
      <c r="G51" s="76"/>
      <c r="H51" s="77"/>
      <c r="I51" s="79">
        <v>22</v>
      </c>
      <c r="J51" s="80"/>
      <c r="K51" s="80"/>
      <c r="L51" s="78">
        <v>23</v>
      </c>
      <c r="M51" s="81"/>
      <c r="N51" s="80"/>
      <c r="O51" s="33"/>
      <c r="P51" s="33"/>
      <c r="Q51" s="33"/>
    </row>
    <row r="52" spans="1:18" ht="15.75" x14ac:dyDescent="0.25">
      <c r="A52" s="55" t="s">
        <v>49</v>
      </c>
      <c r="B52" s="82"/>
      <c r="C52" s="79">
        <v>37</v>
      </c>
      <c r="D52" s="81"/>
      <c r="E52" s="82"/>
      <c r="F52" s="79">
        <v>37</v>
      </c>
      <c r="G52" s="81"/>
      <c r="H52" s="82"/>
      <c r="I52" s="79">
        <v>37</v>
      </c>
      <c r="J52" s="80"/>
      <c r="K52" s="80"/>
      <c r="L52" s="79">
        <v>37</v>
      </c>
      <c r="M52" s="81"/>
      <c r="N52" s="80"/>
      <c r="O52" s="33"/>
      <c r="P52" s="33"/>
      <c r="Q52" s="33"/>
    </row>
    <row r="53" spans="1:18" ht="17.25" x14ac:dyDescent="0.25">
      <c r="A53" s="56" t="s">
        <v>50</v>
      </c>
      <c r="B53" s="82"/>
      <c r="C53" s="79">
        <v>7</v>
      </c>
      <c r="D53" s="81"/>
      <c r="E53" s="82"/>
      <c r="F53" s="79">
        <v>7</v>
      </c>
      <c r="G53" s="81"/>
      <c r="H53" s="82"/>
      <c r="I53" s="79">
        <v>7</v>
      </c>
      <c r="J53" s="80"/>
      <c r="K53" s="80"/>
      <c r="L53" s="79">
        <v>7</v>
      </c>
      <c r="M53" s="81"/>
      <c r="N53" s="80"/>
      <c r="O53" s="33"/>
      <c r="P53" s="33"/>
      <c r="Q53" s="33"/>
    </row>
    <row r="54" spans="1:18" ht="15.75" x14ac:dyDescent="0.25">
      <c r="A54" s="57" t="s">
        <v>51</v>
      </c>
      <c r="B54" s="84"/>
      <c r="C54" s="85">
        <v>0.124</v>
      </c>
      <c r="D54" s="83"/>
      <c r="E54" s="84"/>
      <c r="F54" s="85">
        <v>0.125</v>
      </c>
      <c r="G54" s="83"/>
      <c r="H54" s="84"/>
      <c r="I54" s="85">
        <v>0.125</v>
      </c>
      <c r="J54" s="86"/>
      <c r="K54" s="86"/>
      <c r="L54" s="85">
        <v>0.123</v>
      </c>
      <c r="M54" s="83"/>
      <c r="N54" s="86"/>
      <c r="O54" s="33"/>
      <c r="P54" s="51"/>
      <c r="Q54" s="52"/>
    </row>
    <row r="55" spans="1:18" ht="15.75" x14ac:dyDescent="0.25">
      <c r="A55" s="55" t="s">
        <v>52</v>
      </c>
      <c r="B55" s="82"/>
      <c r="C55" s="79">
        <v>48</v>
      </c>
      <c r="D55" s="81"/>
      <c r="E55" s="82"/>
      <c r="F55" s="79">
        <v>49</v>
      </c>
      <c r="G55" s="81"/>
      <c r="H55" s="82"/>
      <c r="I55" s="79">
        <v>49</v>
      </c>
      <c r="J55" s="80"/>
      <c r="K55" s="80"/>
      <c r="L55" s="79">
        <v>50</v>
      </c>
      <c r="M55" s="81"/>
      <c r="N55" s="80"/>
      <c r="O55" s="33"/>
      <c r="P55" s="33"/>
      <c r="Q55" s="33"/>
    </row>
    <row r="56" spans="1:18" ht="15.75" x14ac:dyDescent="0.25">
      <c r="A56" s="55" t="s">
        <v>53</v>
      </c>
      <c r="B56" s="82"/>
      <c r="C56" s="79">
        <v>10</v>
      </c>
      <c r="D56" s="81"/>
      <c r="E56" s="82"/>
      <c r="F56" s="79">
        <v>10</v>
      </c>
      <c r="G56" s="81"/>
      <c r="H56" s="82"/>
      <c r="I56" s="79">
        <v>10</v>
      </c>
      <c r="J56" s="80"/>
      <c r="K56" s="80"/>
      <c r="L56" s="79">
        <v>10</v>
      </c>
      <c r="M56" s="81"/>
      <c r="N56" s="80"/>
      <c r="O56" s="33"/>
      <c r="P56" s="33"/>
      <c r="Q56" s="33"/>
    </row>
    <row r="57" spans="1:18" ht="15.75" x14ac:dyDescent="0.25">
      <c r="A57" s="58" t="s">
        <v>54</v>
      </c>
      <c r="B57" s="88"/>
      <c r="C57" s="85">
        <v>0.184</v>
      </c>
      <c r="D57" s="87"/>
      <c r="E57" s="88"/>
      <c r="F57" s="85">
        <v>0.17799999999999999</v>
      </c>
      <c r="G57" s="87"/>
      <c r="H57" s="88"/>
      <c r="I57" s="85">
        <v>0.182</v>
      </c>
      <c r="J57" s="87"/>
      <c r="K57" s="88"/>
      <c r="L57" s="85">
        <v>0.17699999999999999</v>
      </c>
      <c r="M57" s="83"/>
      <c r="N57" s="86"/>
      <c r="O57" s="33"/>
      <c r="P57" s="51"/>
      <c r="Q57" s="52"/>
    </row>
    <row r="58" spans="1:18" x14ac:dyDescent="0.25">
      <c r="A58" s="34"/>
      <c r="B58" s="3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</row>
    <row r="59" spans="1:18" x14ac:dyDescent="0.25">
      <c r="A59" s="36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Q59" s="1"/>
      <c r="R59" s="1"/>
    </row>
    <row r="60" spans="1:18" ht="17.25" x14ac:dyDescent="0.25">
      <c r="A60" s="38" t="s">
        <v>70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Q60" s="1"/>
      <c r="R60" s="1"/>
    </row>
    <row r="61" spans="1:18" ht="17.25" x14ac:dyDescent="0.25">
      <c r="A61" s="36" t="s">
        <v>72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R61" s="1"/>
    </row>
    <row r="62" spans="1:18" ht="17.25" x14ac:dyDescent="0.25">
      <c r="A62" s="39" t="s">
        <v>73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Q62" s="1"/>
    </row>
    <row r="63" spans="1:18" ht="17.25" x14ac:dyDescent="0.25">
      <c r="A63" s="36" t="s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8" ht="17.25" x14ac:dyDescent="0.25">
      <c r="A64" s="39" t="s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9" ht="17.25" x14ac:dyDescent="0.25">
      <c r="A65" s="39" t="s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9" ht="17.25" x14ac:dyDescent="0.25">
      <c r="A66" s="40" t="s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9" ht="17.25" x14ac:dyDescent="0.25">
      <c r="A67" s="41" t="s">
        <v>60</v>
      </c>
      <c r="B67" s="3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9" ht="17.25" x14ac:dyDescent="0.25">
      <c r="A68" s="41" t="s">
        <v>61</v>
      </c>
      <c r="B68" s="1"/>
      <c r="C68" s="3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9" x14ac:dyDescent="0.25">
      <c r="A69" s="36" t="s">
        <v>62</v>
      </c>
      <c r="B69" s="1"/>
      <c r="C69" s="3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9" ht="17.25" x14ac:dyDescent="0.25">
      <c r="A70" s="41" t="s">
        <v>63</v>
      </c>
      <c r="B70" s="1"/>
      <c r="C70" s="1"/>
      <c r="D70" s="1"/>
      <c r="E70" s="3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7.25" x14ac:dyDescent="0.25">
      <c r="A71" s="38" t="s">
        <v>64</v>
      </c>
      <c r="B71" s="1"/>
      <c r="C71" s="1"/>
      <c r="D71" s="1"/>
      <c r="E71" s="1"/>
      <c r="F71" s="3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</sheetData>
  <mergeCells count="4">
    <mergeCell ref="A2:Q2"/>
    <mergeCell ref="A3:Q3"/>
    <mergeCell ref="B4:F4"/>
    <mergeCell ref="G4:Q4"/>
  </mergeCells>
  <pageMargins left="0.7" right="0.7" top="0.75" bottom="0.75" header="0.3" footer="0.3"/>
  <pageSetup paperSize="9" orientation="portrait" r:id="rId1"/>
  <headerFooter>
    <oddHeader>&amp;L&amp;"Calibri"&amp;10&amp;K0078D7CBUAE Classification: Restricted&amp;1#</oddHeader>
  </headerFooter>
  <ignoredErrors>
    <ignoredError sqref="B33:N33 B7:N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Banking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 Al Dhaheri</dc:creator>
  <cp:lastModifiedBy>Sujil M.Antony</cp:lastModifiedBy>
  <dcterms:created xsi:type="dcterms:W3CDTF">2021-09-30T07:08:16Z</dcterms:created>
  <dcterms:modified xsi:type="dcterms:W3CDTF">2022-10-05T05:11:30Z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d9e9404-3739-4dbf-9fa8-b6ae9df09a7a_Enabled">
    <vt:lpwstr>true</vt:lpwstr>
  </property>
  <property fmtid="{D5CDD505-2E9C-101B-9397-08002B2CF9AE}" pid="3" name="MSIP_Label_1d9e9404-3739-4dbf-9fa8-b6ae9df09a7a_SetDate">
    <vt:lpwstr>2022-10-05T05:11:30Z</vt:lpwstr>
  </property>
  <property fmtid="{D5CDD505-2E9C-101B-9397-08002B2CF9AE}" pid="4" name="MSIP_Label_1d9e9404-3739-4dbf-9fa8-b6ae9df09a7a_Method">
    <vt:lpwstr>Standard</vt:lpwstr>
  </property>
  <property fmtid="{D5CDD505-2E9C-101B-9397-08002B2CF9AE}" pid="5" name="MSIP_Label_1d9e9404-3739-4dbf-9fa8-b6ae9df09a7a_Name">
    <vt:lpwstr>Personal</vt:lpwstr>
  </property>
  <property fmtid="{D5CDD505-2E9C-101B-9397-08002B2CF9AE}" pid="6" name="MSIP_Label_1d9e9404-3739-4dbf-9fa8-b6ae9df09a7a_SiteId">
    <vt:lpwstr>fba6ee03-9647-4c58-86a3-db85ac6de45e</vt:lpwstr>
  </property>
  <property fmtid="{D5CDD505-2E9C-101B-9397-08002B2CF9AE}" pid="7" name="MSIP_Label_1d9e9404-3739-4dbf-9fa8-b6ae9df09a7a_ActionId">
    <vt:lpwstr>5650d85b-4f1f-4ea6-ae4b-646a1d55698b</vt:lpwstr>
  </property>
  <property fmtid="{D5CDD505-2E9C-101B-9397-08002B2CF9AE}" pid="8" name="MSIP_Label_1d9e9404-3739-4dbf-9fa8-b6ae9df09a7a_ContentBits">
    <vt:lpwstr>1</vt:lpwstr>
  </property>
</Properties>
</file>