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eera.alhammadi\Desktop\Annual Statistics Report for the insurance sector 2021_Ar\"/>
    </mc:Choice>
  </mc:AlternateContent>
  <bookViews>
    <workbookView xWindow="0" yWindow="0" windowWidth="1980" windowHeight="1800" tabRatio="742"/>
  </bookViews>
  <sheets>
    <sheet name="Cover" sheetId="31" r:id="rId1"/>
    <sheet name="Insurance Sector Developments" sheetId="135" r:id="rId2"/>
    <sheet name="1A" sheetId="32" r:id="rId3"/>
    <sheet name="1B" sheetId="108" r:id="rId4"/>
    <sheet name="1C" sheetId="109" r:id="rId5"/>
    <sheet name="2A" sheetId="33" r:id="rId6"/>
    <sheet name="2B" sheetId="41" r:id="rId7"/>
    <sheet name="2C" sheetId="97" r:id="rId8"/>
    <sheet name="3A" sheetId="42" r:id="rId9"/>
    <sheet name="3B" sheetId="43" r:id="rId10"/>
    <sheet name="4A" sheetId="44" r:id="rId11"/>
    <sheet name="4B" sheetId="45" r:id="rId12"/>
    <sheet name="5A" sheetId="65" r:id="rId13"/>
    <sheet name="5B" sheetId="66" r:id="rId14"/>
    <sheet name="6A" sheetId="46" r:id="rId15"/>
    <sheet name="6B" sheetId="47" r:id="rId16"/>
    <sheet name="7" sheetId="48" r:id="rId17"/>
    <sheet name="8" sheetId="50" r:id="rId18"/>
    <sheet name="9A" sheetId="52" r:id="rId19"/>
    <sheet name="9B" sheetId="53" r:id="rId20"/>
    <sheet name="9C" sheetId="100" r:id="rId21"/>
    <sheet name="10A" sheetId="54" r:id="rId22"/>
    <sheet name="10B" sheetId="55" r:id="rId23"/>
    <sheet name="11A" sheetId="56" r:id="rId24"/>
    <sheet name="11B" sheetId="90" r:id="rId25"/>
    <sheet name="12A" sheetId="57" r:id="rId26"/>
    <sheet name="12B" sheetId="58" r:id="rId27"/>
    <sheet name="13A" sheetId="59" r:id="rId28"/>
    <sheet name="13B" sheetId="60" r:id="rId29"/>
    <sheet name="14A" sheetId="61" r:id="rId30"/>
    <sheet name="14B" sheetId="62" r:id="rId31"/>
    <sheet name="15A" sheetId="63" r:id="rId32"/>
    <sheet name="15B" sheetId="64" r:id="rId33"/>
    <sheet name="16A" sheetId="67" r:id="rId34"/>
    <sheet name="16B" sheetId="110" r:id="rId35"/>
    <sheet name="17A" sheetId="111" r:id="rId36"/>
    <sheet name="17B" sheetId="112" r:id="rId37"/>
    <sheet name="18" sheetId="76" r:id="rId38"/>
    <sheet name="19" sheetId="77" r:id="rId39"/>
    <sheet name="20A" sheetId="71" r:id="rId40"/>
    <sheet name="20B" sheetId="72" r:id="rId41"/>
    <sheet name="21A" sheetId="84" r:id="rId42"/>
    <sheet name="21B" sheetId="87" r:id="rId43"/>
    <sheet name="22A" sheetId="85" r:id="rId44"/>
    <sheet name="22B" sheetId="88" r:id="rId45"/>
    <sheet name="23A" sheetId="73" r:id="rId46"/>
    <sheet name="23B" sheetId="113" r:id="rId47"/>
    <sheet name="24A" sheetId="74" r:id="rId48"/>
    <sheet name="24B" sheetId="91" r:id="rId49"/>
    <sheet name="25" sheetId="89" r:id="rId50"/>
    <sheet name="26A" sheetId="92" r:id="rId51"/>
    <sheet name="26B" sheetId="93" r:id="rId52"/>
    <sheet name="27A" sheetId="75" r:id="rId53"/>
    <sheet name="27B" sheetId="94" r:id="rId54"/>
    <sheet name="28A" sheetId="106" r:id="rId55"/>
    <sheet name="28B" sheetId="120" r:id="rId56"/>
    <sheet name="29A" sheetId="121" r:id="rId57"/>
    <sheet name="29B" sheetId="127" r:id="rId58"/>
    <sheet name="30A" sheetId="122" r:id="rId59"/>
    <sheet name="30B" sheetId="128" r:id="rId60"/>
    <sheet name="31A" sheetId="123" r:id="rId61"/>
    <sheet name="31B" sheetId="129" r:id="rId62"/>
    <sheet name="32A" sheetId="124" r:id="rId63"/>
    <sheet name="32B" sheetId="130" r:id="rId64"/>
    <sheet name="33A" sheetId="125" r:id="rId65"/>
    <sheet name="33B" sheetId="131" r:id="rId66"/>
    <sheet name="34A" sheetId="126" r:id="rId67"/>
    <sheet name="34B" sheetId="132" r:id="rId68"/>
    <sheet name="Ins. Companies" sheetId="133" r:id="rId69"/>
    <sheet name="Glossary" sheetId="134" r:id="rId70"/>
  </sheets>
  <externalReferences>
    <externalReference r:id="rId71"/>
  </externalReferences>
  <definedNames>
    <definedName name="_ftn1" localSheetId="1">'Insurance Sector Developments'!$A$61</definedName>
    <definedName name="_ftnref1" localSheetId="1">'Insurance Sector Developments'!$A$56</definedName>
    <definedName name="Arabic_Emirate" localSheetId="55">'28B'!#REF!</definedName>
    <definedName name="Arabic_Emirate" localSheetId="56">'29A'!#REF!</definedName>
    <definedName name="Arabic_Emirate" localSheetId="57">'29B'!#REF!</definedName>
    <definedName name="Arabic_Emirate" localSheetId="58">'30A'!#REF!</definedName>
    <definedName name="Arabic_Emirate" localSheetId="59">'30B'!#REF!</definedName>
    <definedName name="Arabic_Emirate" localSheetId="60">'31A'!#REF!</definedName>
    <definedName name="Arabic_Emirate" localSheetId="61">'31B'!#REF!</definedName>
    <definedName name="Arabic_Emirate" localSheetId="62">'32A'!#REF!</definedName>
    <definedName name="Arabic_Emirate" localSheetId="63">'32B'!#REF!</definedName>
    <definedName name="Arabic_Emirate" localSheetId="64">'33A'!#REF!</definedName>
    <definedName name="Arabic_Emirate" localSheetId="65">'33B'!#REF!</definedName>
    <definedName name="Arabic_Emirate" localSheetId="66">'34A'!#REF!</definedName>
    <definedName name="Arabic_Emirate" localSheetId="67">'34B'!#REF!</definedName>
    <definedName name="Arabic_Emirate">'28A'!#REF!</definedName>
    <definedName name="EmirateList" localSheetId="55">'28B'!#REF!</definedName>
    <definedName name="EmirateList" localSheetId="56">'29A'!#REF!</definedName>
    <definedName name="EmirateList" localSheetId="57">'29B'!#REF!</definedName>
    <definedName name="EmirateList" localSheetId="58">'30A'!#REF!</definedName>
    <definedName name="EmirateList" localSheetId="59">'30B'!#REF!</definedName>
    <definedName name="EmirateList" localSheetId="60">'31A'!#REF!</definedName>
    <definedName name="EmirateList" localSheetId="61">'31B'!#REF!</definedName>
    <definedName name="EmirateList" localSheetId="62">'32A'!#REF!</definedName>
    <definedName name="EmirateList" localSheetId="63">'32B'!#REF!</definedName>
    <definedName name="EmirateList" localSheetId="64">'33A'!#REF!</definedName>
    <definedName name="EmirateList" localSheetId="65">'33B'!#REF!</definedName>
    <definedName name="EmirateList" localSheetId="66">'34A'!#REF!</definedName>
    <definedName name="EmirateList" localSheetId="67">'34B'!#REF!</definedName>
    <definedName name="EmirateList">'28A'!#REF!</definedName>
    <definedName name="FileFolder">Cover!#REF!</definedName>
    <definedName name="Filename_ALL">Cover!#REF!</definedName>
    <definedName name="Filename_COMPOSITE">Cover!#REF!</definedName>
    <definedName name="Filename_FOREIGN">Cover!#REF!</definedName>
    <definedName name="Filename_LIFE">Cover!#REF!</definedName>
    <definedName name="Filename_LOCAL">Cover!#REF!</definedName>
    <definedName name="Filename_NON_LIFE">Cover!#REF!</definedName>
    <definedName name="Filename_TAKAFUL">Cover!#REF!</definedName>
    <definedName name="Filename_TRADITIONAL">Cover!#REF!</definedName>
    <definedName name="_xlnm.Print_Area" localSheetId="21">'10A'!$B$1:$I$31</definedName>
    <definedName name="_xlnm.Print_Area" localSheetId="22">'10B'!$B$1:$I$31</definedName>
    <definedName name="_xlnm.Print_Area" localSheetId="23">'11A'!$B$1:$K$31</definedName>
    <definedName name="_xlnm.Print_Area" localSheetId="24">'11B'!$B$1:$K$31</definedName>
    <definedName name="_xlnm.Print_Area" localSheetId="25">'12A'!$B$1:$I$32</definedName>
    <definedName name="_xlnm.Print_Area" localSheetId="26">'12B'!$B$1:$I$32</definedName>
    <definedName name="_xlnm.Print_Area" localSheetId="27">'13A'!$B$1:$I$32</definedName>
    <definedName name="_xlnm.Print_Area" localSheetId="28">'13B'!$B$1:$I$32</definedName>
    <definedName name="_xlnm.Print_Area" localSheetId="29">'14A'!$B$1:$I$32</definedName>
    <definedName name="_xlnm.Print_Area" localSheetId="30">'14B'!$B$1:$I$24</definedName>
    <definedName name="_xlnm.Print_Area" localSheetId="31">'15A'!$B$1:$I$24</definedName>
    <definedName name="_xlnm.Print_Area" localSheetId="32">'15B'!$B$1:$I$24</definedName>
    <definedName name="_xlnm.Print_Area" localSheetId="33">'16A'!$B$1:$L$24</definedName>
    <definedName name="_xlnm.Print_Area" localSheetId="34">'16B'!$B$1:$L$24</definedName>
    <definedName name="_xlnm.Print_Area" localSheetId="35">'17A'!$B$1:$L$24</definedName>
    <definedName name="_xlnm.Print_Area" localSheetId="36">'17B'!$B$1:$L$24</definedName>
    <definedName name="_xlnm.Print_Area" localSheetId="37">'18'!$B$1:$G$34</definedName>
    <definedName name="_xlnm.Print_Area" localSheetId="38">'19'!$B$1:$G$34</definedName>
    <definedName name="_xlnm.Print_Area" localSheetId="2">'1A'!$B$1:$I$42</definedName>
    <definedName name="_xlnm.Print_Area" localSheetId="3">'1B'!$B$1:$I$42</definedName>
    <definedName name="_xlnm.Print_Area" localSheetId="4">'1C'!$B$1:$M$41</definedName>
    <definedName name="_xlnm.Print_Area" localSheetId="39">'20A'!$B$1:$I$37</definedName>
    <definedName name="_xlnm.Print_Area" localSheetId="40">'20B'!$B$1:$I$37</definedName>
    <definedName name="_xlnm.Print_Area" localSheetId="41">'21A'!$B$1:$I$54</definedName>
    <definedName name="_xlnm.Print_Area" localSheetId="42">'21B'!$B$1:$I$54</definedName>
    <definedName name="_xlnm.Print_Area" localSheetId="43">'22A'!$B$1:$I$47</definedName>
    <definedName name="_xlnm.Print_Area" localSheetId="44">'22B'!$B$1:$I$47</definedName>
    <definedName name="_xlnm.Print_Area" localSheetId="45">'23A'!$B$1:$D$34</definedName>
    <definedName name="_xlnm.Print_Area" localSheetId="46">'23B'!$B$1:$D$34</definedName>
    <definedName name="_xlnm.Print_Area" localSheetId="47">'24A'!$B$1:$M$30</definedName>
    <definedName name="_xlnm.Print_Area" localSheetId="48">'24B'!$B$1:$M$30</definedName>
    <definedName name="_xlnm.Print_Area" localSheetId="49">'25'!$B$1:$M$30</definedName>
    <definedName name="_xlnm.Print_Area" localSheetId="50">'26A'!$B$1:$M$30</definedName>
    <definedName name="_xlnm.Print_Area" localSheetId="51">'26B'!$B$1:$M$30</definedName>
    <definedName name="_xlnm.Print_Area" localSheetId="52">'27A'!$B$1:$M$30</definedName>
    <definedName name="_xlnm.Print_Area" localSheetId="53">'27B'!$B$1:$M$30</definedName>
    <definedName name="_xlnm.Print_Area" localSheetId="54">'28A'!$B$1:$H$30</definedName>
    <definedName name="_xlnm.Print_Area" localSheetId="55">'28B'!$B$1:$H$30</definedName>
    <definedName name="_xlnm.Print_Area" localSheetId="56">'29A'!$B$1:$H$30</definedName>
    <definedName name="_xlnm.Print_Area" localSheetId="57">'29B'!$B$1:$H$30</definedName>
    <definedName name="_xlnm.Print_Area" localSheetId="5">'2A'!$B$1:$I$31</definedName>
    <definedName name="_xlnm.Print_Area" localSheetId="6">'2B'!$B$1:$I$31</definedName>
    <definedName name="_xlnm.Print_Area" localSheetId="7">'2C'!$B$1:$K$31</definedName>
    <definedName name="_xlnm.Print_Area" localSheetId="58">'30A'!$B$1:$H$30</definedName>
    <definedName name="_xlnm.Print_Area" localSheetId="59">'30B'!$B$1:$H$30</definedName>
    <definedName name="_xlnm.Print_Area" localSheetId="60">'31A'!$B$1:$H$30</definedName>
    <definedName name="_xlnm.Print_Area" localSheetId="61">'31B'!$B$1:$H$30</definedName>
    <definedName name="_xlnm.Print_Area" localSheetId="62">'32A'!$B$1:$H$30</definedName>
    <definedName name="_xlnm.Print_Area" localSheetId="63">'32B'!$B$1:$H$30</definedName>
    <definedName name="_xlnm.Print_Area" localSheetId="64">'33A'!$B$1:$H$30</definedName>
    <definedName name="_xlnm.Print_Area" localSheetId="65">'33B'!$B$1:$H$30</definedName>
    <definedName name="_xlnm.Print_Area" localSheetId="66">'34A'!$B$1:$H$30</definedName>
    <definedName name="_xlnm.Print_Area" localSheetId="67">'34B'!$B$1:$H$30</definedName>
    <definedName name="_xlnm.Print_Area" localSheetId="8">'3A'!$B$1:$I$31</definedName>
    <definedName name="_xlnm.Print_Area" localSheetId="9">'3B'!$B$1:$I$31</definedName>
    <definedName name="_xlnm.Print_Area" localSheetId="10">'4A'!$B$1:$I$31</definedName>
    <definedName name="_xlnm.Print_Area" localSheetId="11">'4B'!$B$1:$I$31</definedName>
    <definedName name="_xlnm.Print_Area" localSheetId="12">'5A'!$B$1:$I$31</definedName>
    <definedName name="_xlnm.Print_Area" localSheetId="13">'5B'!$B$1:$I$31</definedName>
    <definedName name="_xlnm.Print_Area" localSheetId="14">'6A'!$B$1:$I$31</definedName>
    <definedName name="_xlnm.Print_Area" localSheetId="15">'6B'!$B$1:$I$31</definedName>
    <definedName name="_xlnm.Print_Area" localSheetId="16">'7'!$B$1:$L$31</definedName>
    <definedName name="_xlnm.Print_Area" localSheetId="17">'8'!$B$1:$I$46</definedName>
    <definedName name="_xlnm.Print_Area" localSheetId="18">'9A'!$B$1:$I$31</definedName>
    <definedName name="_xlnm.Print_Area" localSheetId="19">'9B'!$B$1:$I$31</definedName>
    <definedName name="_xlnm.Print_Area" localSheetId="20">'9C'!$B$1:$K$31</definedName>
    <definedName name="_xlnm.Print_Area" localSheetId="0">Cover!$B$1:$I$81</definedName>
    <definedName name="_xlnm.Print_Area" localSheetId="68">'Ins. Companies'!$A$1:$N$71</definedName>
    <definedName name="_xlnm.Print_Area" localSheetId="1">'Insurance Sector Developments'!$A$1:$I$419</definedName>
    <definedName name="_xlnm.Print_Titles" localSheetId="54">'28A'!$1:$5</definedName>
    <definedName name="_xlnm.Print_Titles" localSheetId="55">'28B'!$1:$5</definedName>
    <definedName name="_xlnm.Print_Titles" localSheetId="56">'29A'!$1:$5</definedName>
    <definedName name="_xlnm.Print_Titles" localSheetId="57">'29B'!$1:$5</definedName>
    <definedName name="_xlnm.Print_Titles" localSheetId="58">'30A'!$1:$5</definedName>
    <definedName name="_xlnm.Print_Titles" localSheetId="59">'30B'!$1:$5</definedName>
    <definedName name="_xlnm.Print_Titles" localSheetId="60">'31A'!$1:$5</definedName>
    <definedName name="_xlnm.Print_Titles" localSheetId="61">'31B'!$1:$5</definedName>
    <definedName name="_xlnm.Print_Titles" localSheetId="62">'32A'!$1:$5</definedName>
    <definedName name="_xlnm.Print_Titles" localSheetId="63">'32B'!$1:$5</definedName>
    <definedName name="_xlnm.Print_Titles" localSheetId="64">'33A'!$1:$5</definedName>
    <definedName name="_xlnm.Print_Titles" localSheetId="65">'33B'!$1:$5</definedName>
    <definedName name="_xlnm.Print_Titles" localSheetId="66">'34A'!$1:$5</definedName>
    <definedName name="_xlnm.Print_Titles" localSheetId="67">'34B'!$1:$5</definedName>
    <definedName name="ReportYear">Cover!$B$9</definedName>
    <definedName name="SelectedEmirate" localSheetId="55">'28B'!#REF!</definedName>
    <definedName name="SelectedEmirate" localSheetId="56">'29A'!#REF!</definedName>
    <definedName name="SelectedEmirate" localSheetId="57">'29B'!#REF!</definedName>
    <definedName name="SelectedEmirate" localSheetId="58">'30A'!#REF!</definedName>
    <definedName name="SelectedEmirate" localSheetId="59">'30B'!#REF!</definedName>
    <definedName name="SelectedEmirate" localSheetId="60">'31A'!#REF!</definedName>
    <definedName name="SelectedEmirate" localSheetId="61">'31B'!#REF!</definedName>
    <definedName name="SelectedEmirate" localSheetId="62">'32A'!#REF!</definedName>
    <definedName name="SelectedEmirate" localSheetId="63">'32B'!#REF!</definedName>
    <definedName name="SelectedEmirate" localSheetId="64">'33A'!#REF!</definedName>
    <definedName name="SelectedEmirate" localSheetId="65">'33B'!#REF!</definedName>
    <definedName name="SelectedEmirate" localSheetId="66">'34A'!#REF!</definedName>
    <definedName name="SelectedEmirate" localSheetId="67">'34B'!#REF!</definedName>
    <definedName name="SelectedEmirate">'28A'!#REF!</definedName>
  </definedNames>
  <calcPr calcId="162913"/>
</workbook>
</file>

<file path=xl/calcChain.xml><?xml version="1.0" encoding="utf-8"?>
<calcChain xmlns="http://schemas.openxmlformats.org/spreadsheetml/2006/main">
  <c r="H21" i="100" l="1"/>
  <c r="G21" i="100"/>
  <c r="H20" i="65"/>
  <c r="G20" i="65"/>
  <c r="F30" i="50" l="1"/>
  <c r="E30" i="50"/>
  <c r="D30" i="50"/>
  <c r="C30" i="50"/>
  <c r="F29" i="50"/>
  <c r="E29" i="50"/>
  <c r="D29" i="50"/>
  <c r="C29" i="50"/>
  <c r="F28" i="50"/>
  <c r="E28" i="50"/>
  <c r="D28" i="50"/>
  <c r="C28" i="50"/>
  <c r="F27" i="50"/>
  <c r="E27" i="50"/>
  <c r="D27" i="50"/>
  <c r="C27" i="50"/>
  <c r="F26" i="50"/>
  <c r="E26" i="50"/>
  <c r="D26" i="50"/>
  <c r="C26" i="50"/>
  <c r="F25" i="50"/>
  <c r="E25" i="50"/>
  <c r="D25" i="50"/>
  <c r="C25" i="50"/>
  <c r="F24" i="50"/>
  <c r="E24" i="50"/>
  <c r="D24" i="50"/>
  <c r="C24" i="50"/>
  <c r="B8" i="120" l="1"/>
  <c r="B8" i="121" s="1"/>
  <c r="C28" i="94"/>
  <c r="D28" i="94"/>
  <c r="G20" i="94"/>
  <c r="C20" i="94"/>
  <c r="F20" i="94"/>
  <c r="D20" i="94"/>
  <c r="J28" i="75"/>
  <c r="H28" i="75"/>
  <c r="H20" i="75"/>
  <c r="K20" i="75"/>
  <c r="L20" i="75"/>
  <c r="F20" i="75"/>
  <c r="E20" i="75"/>
  <c r="D20" i="75"/>
  <c r="L28" i="75"/>
  <c r="F28" i="75"/>
  <c r="D28" i="75"/>
  <c r="K28" i="93"/>
  <c r="I28" i="93"/>
  <c r="D28" i="93"/>
  <c r="G20" i="93"/>
  <c r="H20" i="93"/>
  <c r="E20" i="93"/>
  <c r="H28" i="92"/>
  <c r="F28" i="92"/>
  <c r="I28" i="92"/>
  <c r="L20" i="92"/>
  <c r="D20" i="92"/>
  <c r="J28" i="92"/>
  <c r="F20" i="92"/>
  <c r="J20" i="92"/>
  <c r="G28" i="89"/>
  <c r="F28" i="89"/>
  <c r="I28" i="89"/>
  <c r="K28" i="89"/>
  <c r="E28" i="89"/>
  <c r="C20" i="89"/>
  <c r="G20" i="89"/>
  <c r="L20" i="89"/>
  <c r="I20" i="89"/>
  <c r="C28" i="89"/>
  <c r="H28" i="91"/>
  <c r="F28" i="91"/>
  <c r="E28" i="91"/>
  <c r="F20" i="91"/>
  <c r="F30" i="91" s="1"/>
  <c r="I20" i="91"/>
  <c r="L28" i="91"/>
  <c r="J28" i="91"/>
  <c r="B8" i="91"/>
  <c r="L20" i="74"/>
  <c r="K20" i="74"/>
  <c r="J28" i="74"/>
  <c r="J20" i="74"/>
  <c r="H28" i="74"/>
  <c r="G28" i="74"/>
  <c r="F20" i="74"/>
  <c r="D20" i="74"/>
  <c r="C20" i="74"/>
  <c r="B8" i="113"/>
  <c r="F29" i="85"/>
  <c r="H29" i="85"/>
  <c r="C29" i="85"/>
  <c r="G29" i="85"/>
  <c r="E29" i="85"/>
  <c r="D29" i="85"/>
  <c r="H52" i="87"/>
  <c r="H40" i="87"/>
  <c r="G40" i="87"/>
  <c r="F40" i="87"/>
  <c r="F27" i="87"/>
  <c r="E27" i="87"/>
  <c r="D40" i="87"/>
  <c r="G22" i="72"/>
  <c r="H21" i="72"/>
  <c r="H20" i="72"/>
  <c r="G20" i="72"/>
  <c r="H19" i="72"/>
  <c r="G18" i="72"/>
  <c r="H17" i="72"/>
  <c r="H16" i="72"/>
  <c r="D23" i="72"/>
  <c r="G29" i="72"/>
  <c r="F29" i="72"/>
  <c r="C29" i="72"/>
  <c r="E23" i="72"/>
  <c r="E34" i="72" s="1"/>
  <c r="H29" i="72"/>
  <c r="E29" i="72"/>
  <c r="D29" i="72"/>
  <c r="G17" i="71"/>
  <c r="H29" i="71"/>
  <c r="E29" i="71"/>
  <c r="D29" i="71"/>
  <c r="G29" i="71"/>
  <c r="F29" i="71"/>
  <c r="C29" i="71"/>
  <c r="H30" i="75" l="1"/>
  <c r="J30" i="92"/>
  <c r="G30" i="89"/>
  <c r="I30" i="89"/>
  <c r="E37" i="72"/>
  <c r="F54" i="87"/>
  <c r="C30" i="89"/>
  <c r="H17" i="71"/>
  <c r="H18" i="72"/>
  <c r="H22" i="72"/>
  <c r="E20" i="74"/>
  <c r="G20" i="74"/>
  <c r="I28" i="74"/>
  <c r="C20" i="91"/>
  <c r="G28" i="91"/>
  <c r="J20" i="89"/>
  <c r="G20" i="92"/>
  <c r="C28" i="92"/>
  <c r="K28" i="92"/>
  <c r="G20" i="75"/>
  <c r="C20" i="75"/>
  <c r="I20" i="75"/>
  <c r="C28" i="75"/>
  <c r="C30" i="75" s="1"/>
  <c r="K28" i="75"/>
  <c r="K30" i="75" s="1"/>
  <c r="I28" i="75"/>
  <c r="G28" i="75"/>
  <c r="K28" i="94"/>
  <c r="H20" i="74"/>
  <c r="H30" i="74" s="1"/>
  <c r="L28" i="74"/>
  <c r="L30" i="74" s="1"/>
  <c r="H20" i="92"/>
  <c r="H30" i="92" s="1"/>
  <c r="D28" i="92"/>
  <c r="D30" i="92" s="1"/>
  <c r="L28" i="92"/>
  <c r="L30" i="92" s="1"/>
  <c r="C28" i="93"/>
  <c r="C30" i="94"/>
  <c r="G27" i="87"/>
  <c r="E40" i="87"/>
  <c r="E52" i="87"/>
  <c r="K20" i="91"/>
  <c r="I28" i="91"/>
  <c r="I30" i="91" s="1"/>
  <c r="H28" i="89"/>
  <c r="D28" i="89"/>
  <c r="E28" i="75"/>
  <c r="E30" i="75" s="1"/>
  <c r="I20" i="94"/>
  <c r="E28" i="94"/>
  <c r="I28" i="94"/>
  <c r="C23" i="72"/>
  <c r="C37" i="72" s="1"/>
  <c r="D27" i="87"/>
  <c r="D52" i="87"/>
  <c r="F52" i="87"/>
  <c r="C28" i="74"/>
  <c r="C30" i="74" s="1"/>
  <c r="D28" i="74"/>
  <c r="D20" i="91"/>
  <c r="L20" i="91"/>
  <c r="L30" i="91" s="1"/>
  <c r="J20" i="91"/>
  <c r="J30" i="91" s="1"/>
  <c r="H20" i="91"/>
  <c r="H30" i="91" s="1"/>
  <c r="D28" i="91"/>
  <c r="E20" i="89"/>
  <c r="E30" i="89" s="1"/>
  <c r="K20" i="89"/>
  <c r="K30" i="89" s="1"/>
  <c r="I20" i="93"/>
  <c r="K20" i="93"/>
  <c r="K30" i="93" s="1"/>
  <c r="E28" i="93"/>
  <c r="E30" i="93" s="1"/>
  <c r="H20" i="94"/>
  <c r="F28" i="94"/>
  <c r="F23" i="72"/>
  <c r="F34" i="72" s="1"/>
  <c r="C52" i="87"/>
  <c r="D20" i="89"/>
  <c r="D30" i="89" s="1"/>
  <c r="H20" i="89"/>
  <c r="H30" i="89" s="1"/>
  <c r="E20" i="94"/>
  <c r="E30" i="94" s="1"/>
  <c r="K20" i="94"/>
  <c r="G28" i="94"/>
  <c r="G30" i="94" s="1"/>
  <c r="D33" i="72"/>
  <c r="C40" i="87"/>
  <c r="C54" i="87" s="1"/>
  <c r="G52" i="87"/>
  <c r="G54" i="87" s="1"/>
  <c r="I20" i="74"/>
  <c r="I30" i="74" s="1"/>
  <c r="E28" i="74"/>
  <c r="G20" i="91"/>
  <c r="K28" i="91"/>
  <c r="J28" i="89"/>
  <c r="C20" i="92"/>
  <c r="C30" i="92" s="1"/>
  <c r="K20" i="92"/>
  <c r="I20" i="92"/>
  <c r="I30" i="92" s="1"/>
  <c r="E20" i="92"/>
  <c r="G28" i="92"/>
  <c r="E28" i="92"/>
  <c r="J20" i="93"/>
  <c r="J30" i="93" s="1"/>
  <c r="F20" i="93"/>
  <c r="D20" i="93"/>
  <c r="L20" i="93"/>
  <c r="F28" i="93"/>
  <c r="L28" i="93"/>
  <c r="J28" i="93"/>
  <c r="H28" i="93"/>
  <c r="H30" i="93" s="1"/>
  <c r="C27" i="87"/>
  <c r="E20" i="91"/>
  <c r="E30" i="91" s="1"/>
  <c r="C28" i="91"/>
  <c r="F20" i="89"/>
  <c r="L28" i="89"/>
  <c r="E33" i="72"/>
  <c r="F28" i="74"/>
  <c r="K28" i="74"/>
  <c r="C20" i="93"/>
  <c r="C30" i="93" s="1"/>
  <c r="G28" i="93"/>
  <c r="G30" i="93" s="1"/>
  <c r="J20" i="75"/>
  <c r="J30" i="75" s="1"/>
  <c r="L20" i="94"/>
  <c r="L30" i="94" s="1"/>
  <c r="J20" i="94"/>
  <c r="H28" i="94"/>
  <c r="L28" i="94"/>
  <c r="J28" i="94"/>
  <c r="K30" i="94"/>
  <c r="D30" i="94"/>
  <c r="F30" i="94"/>
  <c r="L30" i="75"/>
  <c r="D30" i="75"/>
  <c r="F30" i="75"/>
  <c r="I30" i="93"/>
  <c r="D30" i="93"/>
  <c r="F30" i="92"/>
  <c r="K30" i="92"/>
  <c r="L30" i="89"/>
  <c r="F30" i="89"/>
  <c r="K30" i="74"/>
  <c r="J30" i="74"/>
  <c r="D30" i="74"/>
  <c r="F30" i="74"/>
  <c r="E30" i="74"/>
  <c r="G30" i="74"/>
  <c r="D54" i="87"/>
  <c r="H54" i="87"/>
  <c r="C33" i="72"/>
  <c r="D37" i="72"/>
  <c r="D30" i="72"/>
  <c r="D34" i="72"/>
  <c r="D35" i="72"/>
  <c r="D31" i="72"/>
  <c r="D36" i="72"/>
  <c r="D32" i="72"/>
  <c r="C35" i="72"/>
  <c r="G17" i="72"/>
  <c r="G21" i="72"/>
  <c r="F33" i="72"/>
  <c r="F37" i="72"/>
  <c r="E32" i="72"/>
  <c r="E36" i="72"/>
  <c r="F32" i="72"/>
  <c r="F36" i="72"/>
  <c r="E31" i="72"/>
  <c r="E35" i="72"/>
  <c r="F31" i="72"/>
  <c r="G19" i="72"/>
  <c r="E30" i="72"/>
  <c r="F35" i="72"/>
  <c r="F30" i="72"/>
  <c r="G16" i="72"/>
  <c r="B8" i="77"/>
  <c r="D24" i="64"/>
  <c r="C21" i="63"/>
  <c r="C20" i="62"/>
  <c r="C21" i="61"/>
  <c r="G29" i="60"/>
  <c r="H28" i="60"/>
  <c r="H27" i="60"/>
  <c r="G27" i="60"/>
  <c r="H24" i="60"/>
  <c r="H21" i="60"/>
  <c r="H20" i="60"/>
  <c r="E20" i="64"/>
  <c r="D20" i="64"/>
  <c r="H18" i="60"/>
  <c r="H17" i="60"/>
  <c r="H29" i="60"/>
  <c r="E30" i="60"/>
  <c r="D30" i="60"/>
  <c r="G24" i="60"/>
  <c r="G28" i="59"/>
  <c r="F30" i="59"/>
  <c r="G26" i="59"/>
  <c r="F24" i="63"/>
  <c r="F20" i="63"/>
  <c r="F19" i="63"/>
  <c r="E19" i="63"/>
  <c r="G19" i="59"/>
  <c r="F18" i="63"/>
  <c r="C18" i="63"/>
  <c r="H28" i="59"/>
  <c r="H26" i="59"/>
  <c r="H21" i="59"/>
  <c r="H19" i="59"/>
  <c r="H17" i="59"/>
  <c r="B10" i="60"/>
  <c r="B10" i="61" s="1"/>
  <c r="B10" i="62" s="1"/>
  <c r="B10" i="63" s="1"/>
  <c r="B10" i="64" s="1"/>
  <c r="B10" i="67" s="1"/>
  <c r="B10" i="110" s="1"/>
  <c r="B10" i="111" s="1"/>
  <c r="B10" i="112" s="1"/>
  <c r="H28" i="58"/>
  <c r="F21" i="62"/>
  <c r="E21" i="62"/>
  <c r="D21" i="62"/>
  <c r="C19" i="62"/>
  <c r="H18" i="58"/>
  <c r="F17" i="62"/>
  <c r="E17" i="62"/>
  <c r="D22" i="58"/>
  <c r="D32" i="58" s="1"/>
  <c r="G29" i="58"/>
  <c r="D30" i="58"/>
  <c r="H21" i="58"/>
  <c r="H19" i="58"/>
  <c r="H17" i="58"/>
  <c r="H27" i="57"/>
  <c r="G27" i="57"/>
  <c r="H28" i="57"/>
  <c r="G28" i="57"/>
  <c r="H19" i="57"/>
  <c r="G19" i="57"/>
  <c r="F17" i="61"/>
  <c r="D17" i="61"/>
  <c r="C17" i="61"/>
  <c r="B10" i="58"/>
  <c r="D29" i="90"/>
  <c r="G21" i="90"/>
  <c r="F21" i="90"/>
  <c r="J26" i="56"/>
  <c r="I21" i="56"/>
  <c r="G21" i="56"/>
  <c r="J16" i="56"/>
  <c r="J20" i="56"/>
  <c r="B8" i="90"/>
  <c r="G28" i="55"/>
  <c r="H28" i="55"/>
  <c r="G26" i="55"/>
  <c r="H25" i="55"/>
  <c r="C29" i="55"/>
  <c r="G23" i="55"/>
  <c r="H20" i="55"/>
  <c r="G19" i="55"/>
  <c r="H19" i="55"/>
  <c r="H18" i="55"/>
  <c r="G17" i="55"/>
  <c r="D21" i="55"/>
  <c r="F29" i="55"/>
  <c r="H27" i="55"/>
  <c r="G27" i="55"/>
  <c r="G28" i="54"/>
  <c r="H27" i="54"/>
  <c r="G26" i="54"/>
  <c r="D29" i="54"/>
  <c r="C29" i="54"/>
  <c r="G23" i="54"/>
  <c r="H20" i="54"/>
  <c r="G19" i="54"/>
  <c r="H18" i="54"/>
  <c r="G17" i="54"/>
  <c r="D21" i="54"/>
  <c r="H16" i="54"/>
  <c r="I28" i="100"/>
  <c r="I27" i="100"/>
  <c r="I23" i="100"/>
  <c r="I20" i="100"/>
  <c r="J19" i="100"/>
  <c r="I17" i="100"/>
  <c r="I16" i="100"/>
  <c r="G28" i="53"/>
  <c r="G27" i="53"/>
  <c r="G26" i="53"/>
  <c r="G25" i="53"/>
  <c r="D29" i="53"/>
  <c r="G23" i="53"/>
  <c r="G20" i="53"/>
  <c r="H20" i="53"/>
  <c r="G19" i="53"/>
  <c r="G18" i="53"/>
  <c r="G17" i="53"/>
  <c r="G16" i="53"/>
  <c r="D21" i="53"/>
  <c r="H28" i="53"/>
  <c r="H26" i="53"/>
  <c r="H23" i="53"/>
  <c r="H19" i="53"/>
  <c r="H17" i="53"/>
  <c r="H28" i="52"/>
  <c r="G28" i="52"/>
  <c r="E29" i="52"/>
  <c r="D29" i="52"/>
  <c r="C29" i="52"/>
  <c r="G25" i="52"/>
  <c r="H19" i="52"/>
  <c r="E21" i="52"/>
  <c r="H17" i="52"/>
  <c r="G16" i="52"/>
  <c r="H27" i="52"/>
  <c r="G27" i="52"/>
  <c r="F29" i="52"/>
  <c r="H23" i="52"/>
  <c r="H20" i="52"/>
  <c r="G20" i="52"/>
  <c r="H18" i="52"/>
  <c r="G18" i="52"/>
  <c r="H16" i="52"/>
  <c r="D46" i="50"/>
  <c r="D42" i="50"/>
  <c r="D40" i="50"/>
  <c r="E43" i="50"/>
  <c r="D43" i="50"/>
  <c r="E41" i="50"/>
  <c r="D41" i="50"/>
  <c r="E45" i="50"/>
  <c r="F43" i="50"/>
  <c r="F40" i="50"/>
  <c r="J20" i="48"/>
  <c r="H20" i="48"/>
  <c r="I16" i="48"/>
  <c r="I25" i="48"/>
  <c r="I23" i="48"/>
  <c r="H16" i="48"/>
  <c r="E28" i="48"/>
  <c r="E26" i="48"/>
  <c r="E25" i="48"/>
  <c r="E20" i="48"/>
  <c r="D21" i="48"/>
  <c r="E17" i="48"/>
  <c r="H26" i="47"/>
  <c r="D29" i="47"/>
  <c r="C29" i="47"/>
  <c r="H23" i="47"/>
  <c r="G23" i="47"/>
  <c r="H20" i="47"/>
  <c r="H19" i="47"/>
  <c r="G19" i="47"/>
  <c r="D19" i="64"/>
  <c r="H17" i="47"/>
  <c r="G17" i="47"/>
  <c r="H28" i="47"/>
  <c r="G28" i="47"/>
  <c r="G28" i="46"/>
  <c r="G27" i="46"/>
  <c r="G26" i="46"/>
  <c r="C29" i="46"/>
  <c r="E24" i="63"/>
  <c r="G23" i="46"/>
  <c r="G19" i="46"/>
  <c r="G18" i="46"/>
  <c r="H17" i="46"/>
  <c r="G17" i="46"/>
  <c r="G16" i="46"/>
  <c r="G20" i="46"/>
  <c r="H28" i="66"/>
  <c r="G27" i="66"/>
  <c r="H20" i="66"/>
  <c r="G20" i="66"/>
  <c r="D20" i="62"/>
  <c r="H18" i="66"/>
  <c r="G18" i="66"/>
  <c r="H16" i="66"/>
  <c r="G16" i="66"/>
  <c r="H25" i="66"/>
  <c r="D21" i="66"/>
  <c r="H27" i="65"/>
  <c r="E27" i="61"/>
  <c r="H25" i="65"/>
  <c r="H18" i="65"/>
  <c r="G18" i="65"/>
  <c r="D21" i="65"/>
  <c r="C17" i="44"/>
  <c r="F28" i="45"/>
  <c r="F23" i="45"/>
  <c r="F17" i="45"/>
  <c r="E21" i="43"/>
  <c r="G16" i="43"/>
  <c r="H28" i="43"/>
  <c r="H27" i="43"/>
  <c r="H25" i="43"/>
  <c r="D29" i="43"/>
  <c r="H20" i="43"/>
  <c r="H18" i="43"/>
  <c r="H16" i="43"/>
  <c r="F28" i="44"/>
  <c r="E28" i="44"/>
  <c r="D26" i="44"/>
  <c r="G28" i="42"/>
  <c r="G27" i="42"/>
  <c r="G25" i="42"/>
  <c r="F23" i="44"/>
  <c r="E23" i="44"/>
  <c r="H27" i="42"/>
  <c r="H25" i="42"/>
  <c r="F18" i="44"/>
  <c r="G18" i="42"/>
  <c r="C20" i="44"/>
  <c r="G19" i="42"/>
  <c r="H15" i="43"/>
  <c r="G15" i="43"/>
  <c r="F15" i="43"/>
  <c r="E15" i="43"/>
  <c r="D15" i="43"/>
  <c r="C15" i="43"/>
  <c r="J28" i="97"/>
  <c r="I27" i="97"/>
  <c r="I25" i="97"/>
  <c r="J23" i="97"/>
  <c r="I18" i="97"/>
  <c r="I17" i="97"/>
  <c r="J16" i="97"/>
  <c r="H28" i="41"/>
  <c r="H27" i="41"/>
  <c r="G28" i="41"/>
  <c r="G27" i="41"/>
  <c r="G25" i="41"/>
  <c r="G23" i="41"/>
  <c r="H20" i="41"/>
  <c r="H18" i="41"/>
  <c r="G18" i="41"/>
  <c r="H25" i="41"/>
  <c r="H23" i="41"/>
  <c r="H17" i="41"/>
  <c r="G17" i="41"/>
  <c r="H16" i="41"/>
  <c r="G16" i="41"/>
  <c r="H28" i="33"/>
  <c r="G27" i="33"/>
  <c r="H26" i="33"/>
  <c r="H25" i="33"/>
  <c r="G25" i="33"/>
  <c r="H20" i="33"/>
  <c r="H19" i="33"/>
  <c r="G19" i="33"/>
  <c r="H18" i="33"/>
  <c r="H17" i="33"/>
  <c r="G17" i="33"/>
  <c r="G16" i="33"/>
  <c r="H15" i="41"/>
  <c r="G15" i="41"/>
  <c r="F15" i="41"/>
  <c r="E15" i="41"/>
  <c r="D15" i="41"/>
  <c r="C15" i="41"/>
  <c r="L40" i="109"/>
  <c r="D40" i="109"/>
  <c r="F39" i="109"/>
  <c r="I26" i="109"/>
  <c r="L27" i="109"/>
  <c r="K27" i="109"/>
  <c r="J27" i="109"/>
  <c r="G27" i="109"/>
  <c r="D27" i="109"/>
  <c r="L26" i="109"/>
  <c r="F26" i="109"/>
  <c r="E26" i="109"/>
  <c r="D26" i="109"/>
  <c r="L19" i="109"/>
  <c r="L25" i="109" s="1"/>
  <c r="L32" i="109" s="1"/>
  <c r="L38" i="109" s="1"/>
  <c r="K19" i="109"/>
  <c r="K25" i="109" s="1"/>
  <c r="K32" i="109" s="1"/>
  <c r="K38" i="109" s="1"/>
  <c r="J19" i="109"/>
  <c r="J25" i="109" s="1"/>
  <c r="J32" i="109" s="1"/>
  <c r="J38" i="109" s="1"/>
  <c r="I19" i="109"/>
  <c r="I25" i="109" s="1"/>
  <c r="I32" i="109" s="1"/>
  <c r="I38" i="109" s="1"/>
  <c r="H19" i="109"/>
  <c r="H25" i="109" s="1"/>
  <c r="H32" i="109" s="1"/>
  <c r="H38" i="109" s="1"/>
  <c r="G19" i="109"/>
  <c r="G25" i="109" s="1"/>
  <c r="G32" i="109" s="1"/>
  <c r="G38" i="109" s="1"/>
  <c r="F19" i="109"/>
  <c r="F25" i="109" s="1"/>
  <c r="F32" i="109" s="1"/>
  <c r="F38" i="109" s="1"/>
  <c r="E19" i="109"/>
  <c r="E25" i="109" s="1"/>
  <c r="E32" i="109" s="1"/>
  <c r="E38" i="109" s="1"/>
  <c r="D19" i="109"/>
  <c r="D25" i="109" s="1"/>
  <c r="D32" i="109" s="1"/>
  <c r="D38" i="109" s="1"/>
  <c r="C19" i="109"/>
  <c r="C25" i="109" s="1"/>
  <c r="C32" i="109" s="1"/>
  <c r="C38" i="109" s="1"/>
  <c r="B8" i="108"/>
  <c r="F28" i="108"/>
  <c r="D27" i="108"/>
  <c r="H39" i="32"/>
  <c r="G39" i="32"/>
  <c r="F39" i="32"/>
  <c r="E39" i="32"/>
  <c r="D39" i="32"/>
  <c r="C39" i="32"/>
  <c r="H13" i="108"/>
  <c r="H20" i="108" s="1"/>
  <c r="H26" i="108" s="1"/>
  <c r="H33" i="108" s="1"/>
  <c r="H39" i="108" s="1"/>
  <c r="G13" i="108"/>
  <c r="G20" i="108" s="1"/>
  <c r="G26" i="108" s="1"/>
  <c r="G33" i="108" s="1"/>
  <c r="G39" i="108" s="1"/>
  <c r="F13" i="108"/>
  <c r="F20" i="108" s="1"/>
  <c r="F26" i="108" s="1"/>
  <c r="F33" i="108" s="1"/>
  <c r="F39" i="108" s="1"/>
  <c r="E13" i="108"/>
  <c r="E20" i="108" s="1"/>
  <c r="E26" i="108" s="1"/>
  <c r="E33" i="108" s="1"/>
  <c r="E39" i="108" s="1"/>
  <c r="D13" i="108"/>
  <c r="D20" i="108" s="1"/>
  <c r="D26" i="108" s="1"/>
  <c r="D33" i="108" s="1"/>
  <c r="D39" i="108" s="1"/>
  <c r="C13" i="108"/>
  <c r="C20" i="108" s="1"/>
  <c r="C26" i="108" s="1"/>
  <c r="C33" i="108" s="1"/>
  <c r="C39" i="108" s="1"/>
  <c r="G25" i="44" l="1"/>
  <c r="D31" i="54"/>
  <c r="H18" i="64"/>
  <c r="C32" i="72"/>
  <c r="G28" i="61"/>
  <c r="C30" i="72"/>
  <c r="K30" i="91"/>
  <c r="H28" i="61"/>
  <c r="C34" i="72"/>
  <c r="H30" i="94"/>
  <c r="C31" i="72"/>
  <c r="C36" i="72"/>
  <c r="F30" i="93"/>
  <c r="H28" i="45"/>
  <c r="H21" i="64"/>
  <c r="H23" i="72"/>
  <c r="H37" i="72" s="1"/>
  <c r="I30" i="94"/>
  <c r="G30" i="75"/>
  <c r="L30" i="93"/>
  <c r="G30" i="92"/>
  <c r="E30" i="92"/>
  <c r="G30" i="91"/>
  <c r="J30" i="89"/>
  <c r="D30" i="91"/>
  <c r="C30" i="91"/>
  <c r="E40" i="32"/>
  <c r="G41" i="32"/>
  <c r="G28" i="32"/>
  <c r="F40" i="32"/>
  <c r="H41" i="32"/>
  <c r="D27" i="32"/>
  <c r="H27" i="32"/>
  <c r="G40" i="32"/>
  <c r="E27" i="32"/>
  <c r="C28" i="32"/>
  <c r="F24" i="61"/>
  <c r="H18" i="42"/>
  <c r="H18" i="44" s="1"/>
  <c r="E26" i="44"/>
  <c r="J23" i="56"/>
  <c r="G20" i="57"/>
  <c r="G24" i="64"/>
  <c r="C24" i="64"/>
  <c r="F19" i="61"/>
  <c r="E54" i="87"/>
  <c r="C20" i="45"/>
  <c r="D28" i="32"/>
  <c r="H40" i="32"/>
  <c r="K26" i="109"/>
  <c r="I27" i="109"/>
  <c r="H16" i="33"/>
  <c r="G26" i="33"/>
  <c r="J18" i="97"/>
  <c r="G16" i="42"/>
  <c r="G16" i="44" s="1"/>
  <c r="D19" i="44"/>
  <c r="H25" i="44"/>
  <c r="C26" i="44"/>
  <c r="F26" i="44"/>
  <c r="H18" i="45"/>
  <c r="D16" i="45"/>
  <c r="D20" i="45"/>
  <c r="D27" i="45"/>
  <c r="E18" i="44"/>
  <c r="G17" i="66"/>
  <c r="G19" i="66"/>
  <c r="G23" i="66"/>
  <c r="G18" i="47"/>
  <c r="I26" i="48"/>
  <c r="H16" i="53"/>
  <c r="J17" i="100"/>
  <c r="C29" i="56"/>
  <c r="J25" i="56"/>
  <c r="H24" i="57"/>
  <c r="D19" i="62"/>
  <c r="D21" i="63"/>
  <c r="D18" i="64"/>
  <c r="E20" i="61"/>
  <c r="H18" i="62"/>
  <c r="C27" i="32"/>
  <c r="E28" i="32"/>
  <c r="C41" i="32"/>
  <c r="I20" i="97"/>
  <c r="F16" i="44"/>
  <c r="E19" i="44"/>
  <c r="G27" i="44"/>
  <c r="D27" i="44"/>
  <c r="G20" i="43"/>
  <c r="E27" i="45"/>
  <c r="G16" i="65"/>
  <c r="G25" i="65"/>
  <c r="G27" i="65"/>
  <c r="H17" i="66"/>
  <c r="H21" i="66" s="1"/>
  <c r="H19" i="66"/>
  <c r="H23" i="66"/>
  <c r="J16" i="90"/>
  <c r="J19" i="90"/>
  <c r="J20" i="90"/>
  <c r="J28" i="90"/>
  <c r="C26" i="61"/>
  <c r="D21" i="61"/>
  <c r="F22" i="58"/>
  <c r="E17" i="63"/>
  <c r="E21" i="63"/>
  <c r="E18" i="64"/>
  <c r="E24" i="64"/>
  <c r="F17" i="64"/>
  <c r="I30" i="75"/>
  <c r="F28" i="32"/>
  <c r="D41" i="32"/>
  <c r="G20" i="33"/>
  <c r="J20" i="97"/>
  <c r="I28" i="97"/>
  <c r="C16" i="44"/>
  <c r="D17" i="44"/>
  <c r="H19" i="42"/>
  <c r="H19" i="44" s="1"/>
  <c r="H23" i="42"/>
  <c r="E27" i="44"/>
  <c r="F18" i="45"/>
  <c r="F27" i="45"/>
  <c r="C27" i="44"/>
  <c r="C29" i="66"/>
  <c r="C21" i="53"/>
  <c r="J27" i="56"/>
  <c r="I21" i="90"/>
  <c r="J18" i="90"/>
  <c r="G29" i="90"/>
  <c r="G31" i="90" s="1"/>
  <c r="C27" i="61"/>
  <c r="F18" i="61"/>
  <c r="F29" i="61"/>
  <c r="H17" i="62"/>
  <c r="F19" i="62"/>
  <c r="G21" i="59"/>
  <c r="F17" i="63"/>
  <c r="F21" i="63"/>
  <c r="H20" i="64"/>
  <c r="H24" i="64"/>
  <c r="J30" i="94"/>
  <c r="C40" i="32"/>
  <c r="E41" i="32"/>
  <c r="C27" i="108"/>
  <c r="E28" i="108"/>
  <c r="J17" i="97"/>
  <c r="E17" i="44"/>
  <c r="D20" i="44"/>
  <c r="C23" i="44"/>
  <c r="D25" i="44"/>
  <c r="F27" i="44"/>
  <c r="C26" i="45"/>
  <c r="C21" i="65"/>
  <c r="C29" i="65"/>
  <c r="D29" i="66"/>
  <c r="D31" i="66" s="1"/>
  <c r="H27" i="66"/>
  <c r="H19" i="46"/>
  <c r="H27" i="46"/>
  <c r="H20" i="46"/>
  <c r="E18" i="48"/>
  <c r="J18" i="48"/>
  <c r="I18" i="100"/>
  <c r="H17" i="54"/>
  <c r="H23" i="54"/>
  <c r="H26" i="54"/>
  <c r="G16" i="55"/>
  <c r="D19" i="61"/>
  <c r="H21" i="57"/>
  <c r="H21" i="61" s="1"/>
  <c r="H18" i="57"/>
  <c r="H19" i="62"/>
  <c r="C18" i="62"/>
  <c r="C24" i="62"/>
  <c r="H21" i="63"/>
  <c r="C20" i="63"/>
  <c r="D17" i="62"/>
  <c r="D16" i="44"/>
  <c r="F27" i="32"/>
  <c r="H28" i="32"/>
  <c r="D40" i="32"/>
  <c r="F41" i="32"/>
  <c r="H26" i="41"/>
  <c r="I19" i="97"/>
  <c r="C18" i="44"/>
  <c r="F17" i="44"/>
  <c r="E20" i="44"/>
  <c r="D23" i="44"/>
  <c r="E25" i="44"/>
  <c r="D28" i="44"/>
  <c r="H25" i="45"/>
  <c r="D26" i="45"/>
  <c r="H19" i="65"/>
  <c r="D29" i="65"/>
  <c r="D31" i="65" s="1"/>
  <c r="H28" i="65"/>
  <c r="J26" i="48"/>
  <c r="I28" i="48"/>
  <c r="I19" i="48"/>
  <c r="H17" i="55"/>
  <c r="J18" i="56"/>
  <c r="F27" i="61"/>
  <c r="H21" i="62"/>
  <c r="D18" i="62"/>
  <c r="D24" i="62"/>
  <c r="H18" i="59"/>
  <c r="D30" i="59"/>
  <c r="H29" i="59"/>
  <c r="G27" i="32"/>
  <c r="C28" i="108"/>
  <c r="H23" i="33"/>
  <c r="G26" i="41"/>
  <c r="I16" i="97"/>
  <c r="J19" i="97"/>
  <c r="I26" i="97"/>
  <c r="J26" i="97"/>
  <c r="G19" i="44"/>
  <c r="D18" i="44"/>
  <c r="F20" i="44"/>
  <c r="F25" i="44"/>
  <c r="E19" i="45"/>
  <c r="H16" i="46"/>
  <c r="H18" i="46"/>
  <c r="G19" i="63" s="1"/>
  <c r="H23" i="46"/>
  <c r="H26" i="46"/>
  <c r="H28" i="46"/>
  <c r="E19" i="48"/>
  <c r="E27" i="48"/>
  <c r="H26" i="48"/>
  <c r="J19" i="48"/>
  <c r="C43" i="50"/>
  <c r="C40" i="50"/>
  <c r="C42" i="50"/>
  <c r="C44" i="50"/>
  <c r="C29" i="53"/>
  <c r="C19" i="61"/>
  <c r="G24" i="57"/>
  <c r="D28" i="61"/>
  <c r="E30" i="58"/>
  <c r="E18" i="63"/>
  <c r="E20" i="63"/>
  <c r="E30" i="59"/>
  <c r="E17" i="64"/>
  <c r="E19" i="64"/>
  <c r="E21" i="64"/>
  <c r="F20" i="64"/>
  <c r="H30" i="72"/>
  <c r="H33" i="72"/>
  <c r="H35" i="72"/>
  <c r="H31" i="72"/>
  <c r="H32" i="72"/>
  <c r="H36" i="72"/>
  <c r="G23" i="72"/>
  <c r="G33" i="72" s="1"/>
  <c r="H34" i="72"/>
  <c r="C15" i="44"/>
  <c r="C15" i="45"/>
  <c r="D15" i="45"/>
  <c r="D15" i="44"/>
  <c r="E15" i="45"/>
  <c r="E15" i="44"/>
  <c r="F15" i="44"/>
  <c r="F15" i="45"/>
  <c r="G15" i="45"/>
  <c r="G15" i="44"/>
  <c r="H15" i="44"/>
  <c r="H15" i="45"/>
  <c r="C21" i="64"/>
  <c r="E27" i="108"/>
  <c r="G28" i="108"/>
  <c r="C41" i="108"/>
  <c r="J39" i="109"/>
  <c r="H40" i="109"/>
  <c r="H16" i="42"/>
  <c r="G20" i="42"/>
  <c r="E16" i="45"/>
  <c r="E18" i="45"/>
  <c r="E20" i="45"/>
  <c r="E25" i="45"/>
  <c r="E16" i="44"/>
  <c r="C19" i="44"/>
  <c r="C25" i="44"/>
  <c r="E17" i="45"/>
  <c r="H18" i="47"/>
  <c r="H26" i="55"/>
  <c r="H29" i="55" s="1"/>
  <c r="D29" i="55"/>
  <c r="D31" i="55" s="1"/>
  <c r="G17" i="58"/>
  <c r="G17" i="62" s="1"/>
  <c r="C17" i="62"/>
  <c r="C21" i="62"/>
  <c r="G21" i="58"/>
  <c r="G21" i="62" s="1"/>
  <c r="C30" i="58"/>
  <c r="G26" i="58"/>
  <c r="G18" i="60"/>
  <c r="G18" i="64" s="1"/>
  <c r="C18" i="64"/>
  <c r="C20" i="64"/>
  <c r="G20" i="60"/>
  <c r="G20" i="64" s="1"/>
  <c r="D27" i="61"/>
  <c r="C19" i="64"/>
  <c r="E26" i="45"/>
  <c r="D30" i="57"/>
  <c r="D30" i="61" s="1"/>
  <c r="D26" i="61"/>
  <c r="F27" i="108"/>
  <c r="H28" i="108"/>
  <c r="D41" i="108"/>
  <c r="C39" i="109"/>
  <c r="K39" i="109"/>
  <c r="I40" i="109"/>
  <c r="H20" i="42"/>
  <c r="H20" i="44" s="1"/>
  <c r="F16" i="45"/>
  <c r="F20" i="45"/>
  <c r="F25" i="45"/>
  <c r="C29" i="61"/>
  <c r="D24" i="61"/>
  <c r="G19" i="61"/>
  <c r="H17" i="63"/>
  <c r="D17" i="63"/>
  <c r="D19" i="63"/>
  <c r="G23" i="43"/>
  <c r="G23" i="45" s="1"/>
  <c r="E23" i="45"/>
  <c r="D21" i="47"/>
  <c r="D31" i="47" s="1"/>
  <c r="G27" i="108"/>
  <c r="C40" i="108"/>
  <c r="E41" i="108"/>
  <c r="D39" i="109"/>
  <c r="L39" i="109"/>
  <c r="J40" i="109"/>
  <c r="G17" i="42"/>
  <c r="G17" i="44" s="1"/>
  <c r="G26" i="43"/>
  <c r="G26" i="45" s="1"/>
  <c r="C17" i="45"/>
  <c r="C19" i="45"/>
  <c r="C23" i="45"/>
  <c r="C28" i="45"/>
  <c r="C28" i="44"/>
  <c r="H23" i="55"/>
  <c r="H21" i="56"/>
  <c r="D29" i="56"/>
  <c r="H19" i="61"/>
  <c r="E28" i="61"/>
  <c r="E40" i="108"/>
  <c r="C24" i="63"/>
  <c r="C17" i="63"/>
  <c r="H27" i="108"/>
  <c r="D40" i="108"/>
  <c r="F41" i="108"/>
  <c r="E39" i="109"/>
  <c r="C40" i="109"/>
  <c r="K40" i="109"/>
  <c r="G20" i="41"/>
  <c r="G20" i="45" s="1"/>
  <c r="H17" i="42"/>
  <c r="H17" i="44" s="1"/>
  <c r="H16" i="45"/>
  <c r="H27" i="45"/>
  <c r="H17" i="43"/>
  <c r="H17" i="45" s="1"/>
  <c r="H19" i="43"/>
  <c r="D19" i="45"/>
  <c r="H23" i="43"/>
  <c r="H23" i="45" s="1"/>
  <c r="D23" i="45"/>
  <c r="H26" i="43"/>
  <c r="D28" i="45"/>
  <c r="F19" i="44"/>
  <c r="F21" i="65"/>
  <c r="H16" i="65"/>
  <c r="G16" i="47"/>
  <c r="C21" i="47"/>
  <c r="G20" i="47"/>
  <c r="G27" i="47"/>
  <c r="J23" i="48"/>
  <c r="K23" i="48" s="1"/>
  <c r="J16" i="100"/>
  <c r="J20" i="100"/>
  <c r="J23" i="100"/>
  <c r="D29" i="100"/>
  <c r="J26" i="100"/>
  <c r="J27" i="100"/>
  <c r="F29" i="100"/>
  <c r="J28" i="100"/>
  <c r="C20" i="61"/>
  <c r="E17" i="61"/>
  <c r="D20" i="61"/>
  <c r="H26" i="57"/>
  <c r="E19" i="61"/>
  <c r="F28" i="61"/>
  <c r="G41" i="108"/>
  <c r="G26" i="66"/>
  <c r="E29" i="66"/>
  <c r="D28" i="108"/>
  <c r="F40" i="108"/>
  <c r="H41" i="108"/>
  <c r="G39" i="109"/>
  <c r="E40" i="109"/>
  <c r="H28" i="42"/>
  <c r="H28" i="44" s="1"/>
  <c r="G26" i="42"/>
  <c r="G26" i="44" s="1"/>
  <c r="G19" i="43"/>
  <c r="E29" i="43"/>
  <c r="F19" i="45"/>
  <c r="F26" i="45"/>
  <c r="C16" i="45"/>
  <c r="H26" i="66"/>
  <c r="F29" i="66"/>
  <c r="J16" i="48"/>
  <c r="K16" i="48" s="1"/>
  <c r="E16" i="48"/>
  <c r="H19" i="48"/>
  <c r="J28" i="48"/>
  <c r="K28" i="48" s="1"/>
  <c r="F21" i="100"/>
  <c r="J17" i="56"/>
  <c r="J28" i="56"/>
  <c r="J26" i="90"/>
  <c r="C24" i="61"/>
  <c r="D22" i="57"/>
  <c r="D18" i="61"/>
  <c r="H20" i="57"/>
  <c r="H20" i="61" s="1"/>
  <c r="F20" i="61"/>
  <c r="G26" i="57"/>
  <c r="E26" i="61"/>
  <c r="D29" i="61"/>
  <c r="H18" i="63"/>
  <c r="H20" i="59"/>
  <c r="H22" i="59" s="1"/>
  <c r="D20" i="63"/>
  <c r="H24" i="59"/>
  <c r="D24" i="63"/>
  <c r="D17" i="64"/>
  <c r="D21" i="64"/>
  <c r="F21" i="64"/>
  <c r="C17" i="64"/>
  <c r="G40" i="108"/>
  <c r="J26" i="109"/>
  <c r="H27" i="109"/>
  <c r="H39" i="109"/>
  <c r="F40" i="109"/>
  <c r="G23" i="33"/>
  <c r="H27" i="33"/>
  <c r="H27" i="44" s="1"/>
  <c r="J25" i="97"/>
  <c r="J27" i="97"/>
  <c r="H26" i="42"/>
  <c r="H26" i="44" s="1"/>
  <c r="G16" i="45"/>
  <c r="G18" i="43"/>
  <c r="G18" i="45" s="1"/>
  <c r="C18" i="45"/>
  <c r="G25" i="43"/>
  <c r="C25" i="45"/>
  <c r="G27" i="43"/>
  <c r="G27" i="45" s="1"/>
  <c r="C27" i="45"/>
  <c r="H16" i="47"/>
  <c r="H17" i="64" s="1"/>
  <c r="E23" i="48"/>
  <c r="G19" i="52"/>
  <c r="G23" i="52"/>
  <c r="J23" i="90"/>
  <c r="J25" i="90"/>
  <c r="J27" i="90"/>
  <c r="G18" i="57"/>
  <c r="E18" i="61"/>
  <c r="F26" i="61"/>
  <c r="E29" i="61"/>
  <c r="G29" i="57"/>
  <c r="G29" i="61" s="1"/>
  <c r="G18" i="58"/>
  <c r="G18" i="62" s="1"/>
  <c r="E18" i="62"/>
  <c r="E22" i="58"/>
  <c r="G20" i="58"/>
  <c r="G20" i="62" s="1"/>
  <c r="E20" i="62"/>
  <c r="G24" i="58"/>
  <c r="E24" i="62"/>
  <c r="F18" i="62"/>
  <c r="D18" i="63"/>
  <c r="G28" i="43"/>
  <c r="G28" i="45" s="1"/>
  <c r="E28" i="45"/>
  <c r="H40" i="108"/>
  <c r="C27" i="109"/>
  <c r="I39" i="109"/>
  <c r="G40" i="109"/>
  <c r="H19" i="41"/>
  <c r="G23" i="42"/>
  <c r="H20" i="45"/>
  <c r="D18" i="45"/>
  <c r="D25" i="45"/>
  <c r="D17" i="45"/>
  <c r="I20" i="48"/>
  <c r="K20" i="48" s="1"/>
  <c r="J19" i="56"/>
  <c r="G21" i="57"/>
  <c r="G21" i="61" s="1"/>
  <c r="E21" i="61"/>
  <c r="F20" i="62"/>
  <c r="H24" i="58"/>
  <c r="H24" i="62" s="1"/>
  <c r="F24" i="62"/>
  <c r="H27" i="58"/>
  <c r="F30" i="58"/>
  <c r="H19" i="60"/>
  <c r="H19" i="64" s="1"/>
  <c r="F19" i="64"/>
  <c r="C18" i="61"/>
  <c r="G17" i="65"/>
  <c r="G19" i="65"/>
  <c r="G23" i="65"/>
  <c r="G26" i="65"/>
  <c r="G28" i="65"/>
  <c r="F29" i="46"/>
  <c r="H25" i="47"/>
  <c r="H27" i="47"/>
  <c r="F29" i="48"/>
  <c r="E40" i="50"/>
  <c r="E42" i="50"/>
  <c r="E44" i="50"/>
  <c r="E46" i="50"/>
  <c r="H18" i="53"/>
  <c r="H25" i="53"/>
  <c r="H27" i="53"/>
  <c r="E29" i="56"/>
  <c r="J17" i="90"/>
  <c r="D21" i="90"/>
  <c r="D31" i="90" s="1"/>
  <c r="H29" i="90"/>
  <c r="I29" i="90"/>
  <c r="C22" i="57"/>
  <c r="C30" i="57"/>
  <c r="C30" i="61" s="1"/>
  <c r="C30" i="59"/>
  <c r="H17" i="65"/>
  <c r="H18" i="61" s="1"/>
  <c r="H23" i="65"/>
  <c r="H26" i="65"/>
  <c r="G27" i="61" s="1"/>
  <c r="G29" i="48"/>
  <c r="G16" i="54"/>
  <c r="G21" i="54" s="1"/>
  <c r="G18" i="54"/>
  <c r="G20" i="54"/>
  <c r="G25" i="54"/>
  <c r="G27" i="54"/>
  <c r="D21" i="56"/>
  <c r="F29" i="56"/>
  <c r="F22" i="57"/>
  <c r="E30" i="57"/>
  <c r="G19" i="58"/>
  <c r="G19" i="62" s="1"/>
  <c r="G28" i="58"/>
  <c r="F24" i="64"/>
  <c r="D21" i="46"/>
  <c r="C29" i="48"/>
  <c r="I17" i="48"/>
  <c r="F41" i="50"/>
  <c r="F45" i="50"/>
  <c r="I19" i="100"/>
  <c r="E29" i="100"/>
  <c r="I26" i="100"/>
  <c r="F29" i="54"/>
  <c r="G18" i="55"/>
  <c r="G20" i="55"/>
  <c r="E29" i="55"/>
  <c r="C21" i="56"/>
  <c r="C31" i="56" s="1"/>
  <c r="G29" i="56"/>
  <c r="G31" i="56" s="1"/>
  <c r="F30" i="57"/>
  <c r="H17" i="57"/>
  <c r="F21" i="61"/>
  <c r="E19" i="62"/>
  <c r="G28" i="66"/>
  <c r="E29" i="46"/>
  <c r="E29" i="47"/>
  <c r="D29" i="48"/>
  <c r="D31" i="48" s="1"/>
  <c r="G21" i="48"/>
  <c r="D45" i="50"/>
  <c r="D21" i="100"/>
  <c r="J18" i="100"/>
  <c r="J25" i="100"/>
  <c r="F21" i="56"/>
  <c r="H29" i="56"/>
  <c r="E21" i="90"/>
  <c r="E29" i="90"/>
  <c r="E22" i="57"/>
  <c r="G17" i="57"/>
  <c r="H29" i="57"/>
  <c r="H29" i="61" s="1"/>
  <c r="C22" i="60"/>
  <c r="C22" i="64" s="1"/>
  <c r="G19" i="60"/>
  <c r="G19" i="64" s="1"/>
  <c r="G21" i="60"/>
  <c r="G21" i="64" s="1"/>
  <c r="C30" i="60"/>
  <c r="G28" i="60"/>
  <c r="E24" i="61"/>
  <c r="C28" i="61"/>
  <c r="D22" i="62"/>
  <c r="C19" i="63"/>
  <c r="F18" i="64"/>
  <c r="H27" i="48"/>
  <c r="I18" i="48"/>
  <c r="K18" i="48" s="1"/>
  <c r="D44" i="50"/>
  <c r="H19" i="54"/>
  <c r="H28" i="54"/>
  <c r="E21" i="56"/>
  <c r="I29" i="56"/>
  <c r="I31" i="56" s="1"/>
  <c r="H20" i="58"/>
  <c r="H20" i="62" s="1"/>
  <c r="H29" i="58"/>
  <c r="G18" i="59"/>
  <c r="G18" i="63" s="1"/>
  <c r="G20" i="59"/>
  <c r="G24" i="59"/>
  <c r="G27" i="59"/>
  <c r="G29" i="59"/>
  <c r="G17" i="59"/>
  <c r="G17" i="63" s="1"/>
  <c r="F30" i="60"/>
  <c r="G17" i="60"/>
  <c r="D22" i="60"/>
  <c r="H26" i="60"/>
  <c r="H30" i="60" s="1"/>
  <c r="G26" i="60"/>
  <c r="E22" i="60"/>
  <c r="F22" i="60"/>
  <c r="C22" i="59"/>
  <c r="H27" i="59"/>
  <c r="D22" i="59"/>
  <c r="E22" i="59"/>
  <c r="F22" i="59"/>
  <c r="C22" i="58"/>
  <c r="G27" i="58"/>
  <c r="H26" i="58"/>
  <c r="H21" i="90"/>
  <c r="H31" i="90" s="1"/>
  <c r="F29" i="90"/>
  <c r="F31" i="90" s="1"/>
  <c r="I31" i="90"/>
  <c r="C21" i="90"/>
  <c r="C29" i="90"/>
  <c r="E21" i="55"/>
  <c r="E31" i="55" s="1"/>
  <c r="H16" i="55"/>
  <c r="C21" i="55"/>
  <c r="C31" i="55" s="1"/>
  <c r="G25" i="55"/>
  <c r="G29" i="55" s="1"/>
  <c r="F21" i="55"/>
  <c r="F31" i="55" s="1"/>
  <c r="E29" i="54"/>
  <c r="H21" i="54"/>
  <c r="H25" i="54"/>
  <c r="E21" i="54"/>
  <c r="C21" i="54"/>
  <c r="C31" i="54" s="1"/>
  <c r="F21" i="54"/>
  <c r="I25" i="100"/>
  <c r="I29" i="100" s="1"/>
  <c r="E21" i="100"/>
  <c r="E31" i="100" s="1"/>
  <c r="G29" i="100"/>
  <c r="H29" i="100"/>
  <c r="C21" i="100"/>
  <c r="C29" i="100"/>
  <c r="G29" i="53"/>
  <c r="H21" i="53"/>
  <c r="G21" i="53"/>
  <c r="E21" i="53"/>
  <c r="F21" i="53"/>
  <c r="E29" i="53"/>
  <c r="F29" i="53"/>
  <c r="G17" i="52"/>
  <c r="G26" i="52"/>
  <c r="G29" i="52" s="1"/>
  <c r="D21" i="52"/>
  <c r="D31" i="52" s="1"/>
  <c r="H26" i="52"/>
  <c r="H21" i="52"/>
  <c r="E31" i="52"/>
  <c r="C21" i="52"/>
  <c r="C31" i="52" s="1"/>
  <c r="H25" i="52"/>
  <c r="F21" i="52"/>
  <c r="F31" i="52" s="1"/>
  <c r="F42" i="50"/>
  <c r="F44" i="50"/>
  <c r="F46" i="50"/>
  <c r="C41" i="50"/>
  <c r="C45" i="50"/>
  <c r="F21" i="48"/>
  <c r="H21" i="48" s="1"/>
  <c r="H17" i="48"/>
  <c r="H18" i="48"/>
  <c r="J17" i="48"/>
  <c r="H25" i="48"/>
  <c r="J25" i="48"/>
  <c r="K25" i="48" s="1"/>
  <c r="I27" i="48"/>
  <c r="I29" i="48" s="1"/>
  <c r="H28" i="48"/>
  <c r="J27" i="48"/>
  <c r="H23" i="48"/>
  <c r="G31" i="48"/>
  <c r="C21" i="48"/>
  <c r="E21" i="48" s="1"/>
  <c r="G26" i="47"/>
  <c r="C31" i="47"/>
  <c r="G25" i="47"/>
  <c r="F29" i="47"/>
  <c r="F21" i="47"/>
  <c r="E21" i="47"/>
  <c r="D29" i="46"/>
  <c r="D31" i="46" s="1"/>
  <c r="G21" i="46"/>
  <c r="C21" i="46"/>
  <c r="C31" i="46" s="1"/>
  <c r="G25" i="46"/>
  <c r="G29" i="46" s="1"/>
  <c r="H25" i="46"/>
  <c r="E21" i="46"/>
  <c r="E31" i="46" s="1"/>
  <c r="F21" i="46"/>
  <c r="H29" i="66"/>
  <c r="C21" i="66"/>
  <c r="G25" i="66"/>
  <c r="E21" i="66"/>
  <c r="E31" i="66" s="1"/>
  <c r="F21" i="66"/>
  <c r="F31" i="66" s="1"/>
  <c r="E29" i="65"/>
  <c r="F29" i="65"/>
  <c r="E21" i="65"/>
  <c r="D21" i="43"/>
  <c r="C29" i="43"/>
  <c r="H29" i="43"/>
  <c r="C21" i="43"/>
  <c r="F29" i="43"/>
  <c r="G17" i="43"/>
  <c r="F21" i="43"/>
  <c r="I23" i="97"/>
  <c r="G19" i="41"/>
  <c r="G28" i="33"/>
  <c r="G28" i="44" s="1"/>
  <c r="G18" i="33"/>
  <c r="G18" i="44" s="1"/>
  <c r="G26" i="109"/>
  <c r="E27" i="109"/>
  <c r="H26" i="109"/>
  <c r="F27" i="109"/>
  <c r="C26" i="109"/>
  <c r="G30" i="59" l="1"/>
  <c r="E31" i="56"/>
  <c r="D31" i="56"/>
  <c r="H29" i="54"/>
  <c r="E22" i="61"/>
  <c r="F31" i="100"/>
  <c r="H29" i="65"/>
  <c r="C31" i="65"/>
  <c r="F32" i="58"/>
  <c r="H29" i="47"/>
  <c r="G20" i="44"/>
  <c r="H21" i="46"/>
  <c r="F31" i="56"/>
  <c r="G24" i="62"/>
  <c r="H21" i="65"/>
  <c r="H21" i="43"/>
  <c r="G21" i="66"/>
  <c r="G20" i="61"/>
  <c r="J29" i="100"/>
  <c r="I21" i="100"/>
  <c r="F31" i="65"/>
  <c r="G35" i="72"/>
  <c r="G30" i="72"/>
  <c r="E32" i="58"/>
  <c r="G21" i="55"/>
  <c r="G31" i="55" s="1"/>
  <c r="K19" i="48"/>
  <c r="I21" i="48"/>
  <c r="G21" i="65"/>
  <c r="G29" i="65"/>
  <c r="H21" i="47"/>
  <c r="H31" i="47" s="1"/>
  <c r="G21" i="52"/>
  <c r="G31" i="52" s="1"/>
  <c r="D31" i="100"/>
  <c r="G21" i="47"/>
  <c r="H19" i="63"/>
  <c r="K17" i="48"/>
  <c r="H30" i="58"/>
  <c r="G22" i="59"/>
  <c r="G32" i="59" s="1"/>
  <c r="E29" i="48"/>
  <c r="G24" i="61"/>
  <c r="G18" i="61"/>
  <c r="H16" i="44"/>
  <c r="E31" i="47"/>
  <c r="G29" i="66"/>
  <c r="G31" i="66" s="1"/>
  <c r="H29" i="46"/>
  <c r="H31" i="46" s="1"/>
  <c r="H30" i="59"/>
  <c r="H32" i="59" s="1"/>
  <c r="G24" i="63"/>
  <c r="H20" i="63"/>
  <c r="J29" i="56"/>
  <c r="H24" i="63"/>
  <c r="C31" i="66"/>
  <c r="H22" i="60"/>
  <c r="G20" i="63"/>
  <c r="G21" i="63"/>
  <c r="H23" i="44"/>
  <c r="G31" i="100"/>
  <c r="F31" i="46"/>
  <c r="H21" i="55"/>
  <c r="H31" i="55" s="1"/>
  <c r="G30" i="58"/>
  <c r="C32" i="60"/>
  <c r="H26" i="45"/>
  <c r="K26" i="48"/>
  <c r="G37" i="72"/>
  <c r="G34" i="72"/>
  <c r="G32" i="72"/>
  <c r="G36" i="72"/>
  <c r="G31" i="72"/>
  <c r="H22" i="57"/>
  <c r="H17" i="61"/>
  <c r="E22" i="62"/>
  <c r="H19" i="45"/>
  <c r="H24" i="61"/>
  <c r="E15" i="52"/>
  <c r="E15" i="66"/>
  <c r="E15" i="53"/>
  <c r="E15" i="54"/>
  <c r="E15" i="55"/>
  <c r="E15" i="46"/>
  <c r="E15" i="47"/>
  <c r="E15" i="65"/>
  <c r="H22" i="63"/>
  <c r="E31" i="90"/>
  <c r="F30" i="61"/>
  <c r="G29" i="54"/>
  <c r="G31" i="54" s="1"/>
  <c r="D32" i="57"/>
  <c r="D32" i="61" s="1"/>
  <c r="D22" i="61"/>
  <c r="G19" i="45"/>
  <c r="F31" i="43"/>
  <c r="C32" i="58"/>
  <c r="C22" i="62"/>
  <c r="C32" i="59"/>
  <c r="C22" i="63"/>
  <c r="G22" i="60"/>
  <c r="G17" i="64"/>
  <c r="H29" i="53"/>
  <c r="G23" i="44"/>
  <c r="G29" i="43"/>
  <c r="G25" i="45"/>
  <c r="H27" i="61"/>
  <c r="J21" i="48"/>
  <c r="J21" i="100"/>
  <c r="J31" i="100" s="1"/>
  <c r="G15" i="54"/>
  <c r="G15" i="55"/>
  <c r="G15" i="46"/>
  <c r="G15" i="47"/>
  <c r="G15" i="65"/>
  <c r="G15" i="52"/>
  <c r="G15" i="66"/>
  <c r="G15" i="53"/>
  <c r="F31" i="54"/>
  <c r="E32" i="57"/>
  <c r="F32" i="59"/>
  <c r="F22" i="63"/>
  <c r="F22" i="64"/>
  <c r="J21" i="56"/>
  <c r="C32" i="57"/>
  <c r="C32" i="61" s="1"/>
  <c r="C22" i="61"/>
  <c r="E31" i="43"/>
  <c r="F15" i="53"/>
  <c r="F15" i="54"/>
  <c r="F15" i="55"/>
  <c r="F15" i="46"/>
  <c r="F15" i="47"/>
  <c r="F15" i="52"/>
  <c r="F15" i="65"/>
  <c r="F15" i="66"/>
  <c r="D15" i="52"/>
  <c r="D15" i="66"/>
  <c r="D15" i="53"/>
  <c r="D15" i="54"/>
  <c r="D15" i="55"/>
  <c r="D15" i="46"/>
  <c r="D15" i="47"/>
  <c r="D15" i="65"/>
  <c r="D32" i="60"/>
  <c r="D22" i="64"/>
  <c r="G21" i="43"/>
  <c r="G17" i="45"/>
  <c r="J29" i="48"/>
  <c r="J31" i="48" s="1"/>
  <c r="E32" i="59"/>
  <c r="E22" i="63"/>
  <c r="E32" i="60"/>
  <c r="E22" i="64"/>
  <c r="E30" i="61"/>
  <c r="H31" i="56"/>
  <c r="F22" i="62"/>
  <c r="H26" i="61"/>
  <c r="H30" i="57"/>
  <c r="H30" i="61" s="1"/>
  <c r="D31" i="43"/>
  <c r="H31" i="43"/>
  <c r="G29" i="47"/>
  <c r="G31" i="47" s="1"/>
  <c r="H22" i="58"/>
  <c r="H22" i="62" s="1"/>
  <c r="D32" i="59"/>
  <c r="D22" i="63"/>
  <c r="G30" i="60"/>
  <c r="F32" i="57"/>
  <c r="F22" i="61"/>
  <c r="G26" i="61"/>
  <c r="G30" i="57"/>
  <c r="G30" i="61" s="1"/>
  <c r="C15" i="65"/>
  <c r="C15" i="52"/>
  <c r="C15" i="66"/>
  <c r="C15" i="53"/>
  <c r="C15" i="54"/>
  <c r="C15" i="46"/>
  <c r="C15" i="47"/>
  <c r="C15" i="55"/>
  <c r="C31" i="43"/>
  <c r="C31" i="100"/>
  <c r="G22" i="58"/>
  <c r="G22" i="62" s="1"/>
  <c r="G22" i="57"/>
  <c r="G17" i="61"/>
  <c r="H15" i="55"/>
  <c r="H15" i="46"/>
  <c r="H15" i="47"/>
  <c r="H15" i="65"/>
  <c r="H15" i="52"/>
  <c r="H15" i="66"/>
  <c r="H15" i="53"/>
  <c r="H15" i="54"/>
  <c r="F32" i="60"/>
  <c r="H32" i="60"/>
  <c r="J29" i="90"/>
  <c r="J21" i="90"/>
  <c r="C31" i="90"/>
  <c r="J31" i="90" s="1"/>
  <c r="E31" i="54"/>
  <c r="H31" i="54"/>
  <c r="I31" i="100"/>
  <c r="H31" i="100"/>
  <c r="H29" i="52"/>
  <c r="H31" i="52" s="1"/>
  <c r="K27" i="48"/>
  <c r="I31" i="48"/>
  <c r="H29" i="48"/>
  <c r="F31" i="48"/>
  <c r="H31" i="48" s="1"/>
  <c r="C31" i="48"/>
  <c r="E31" i="48" s="1"/>
  <c r="F31" i="47"/>
  <c r="G31" i="46"/>
  <c r="H31" i="66"/>
  <c r="E31" i="65"/>
  <c r="H31" i="65"/>
  <c r="G22" i="64" l="1"/>
  <c r="E32" i="61"/>
  <c r="G22" i="63"/>
  <c r="F32" i="61"/>
  <c r="G31" i="65"/>
  <c r="G32" i="60"/>
  <c r="H22" i="64"/>
  <c r="J31" i="56"/>
  <c r="G32" i="58"/>
  <c r="K21" i="48"/>
  <c r="H32" i="58"/>
  <c r="K31" i="48"/>
  <c r="K29" i="48"/>
  <c r="G31" i="43"/>
  <c r="G32" i="57"/>
  <c r="G32" i="61" s="1"/>
  <c r="G22" i="61"/>
  <c r="H32" i="57"/>
  <c r="H32" i="61" s="1"/>
  <c r="H22" i="61"/>
  <c r="F27" i="84" l="1"/>
  <c r="E27" i="84"/>
  <c r="D27" i="84"/>
  <c r="C27" i="84"/>
  <c r="G21" i="42" l="1"/>
  <c r="F21" i="42"/>
  <c r="E21" i="42"/>
  <c r="D21" i="42"/>
  <c r="C21" i="42"/>
  <c r="H21" i="42"/>
  <c r="I21" i="97"/>
  <c r="H21" i="97"/>
  <c r="G21" i="97"/>
  <c r="F21" i="97"/>
  <c r="E21" i="97"/>
  <c r="D21" i="97"/>
  <c r="C21" i="97"/>
  <c r="F21" i="41"/>
  <c r="E21" i="41"/>
  <c r="E21" i="45" s="1"/>
  <c r="D21" i="41"/>
  <c r="D21" i="45" s="1"/>
  <c r="C21" i="41"/>
  <c r="H21" i="41" l="1"/>
  <c r="H21" i="45" s="1"/>
  <c r="F21" i="45"/>
  <c r="G21" i="41"/>
  <c r="G21" i="45" s="1"/>
  <c r="C21" i="45"/>
  <c r="G21" i="33"/>
  <c r="G21" i="44" s="1"/>
  <c r="F21" i="33"/>
  <c r="F21" i="44" s="1"/>
  <c r="E21" i="33"/>
  <c r="E21" i="44" s="1"/>
  <c r="D21" i="33"/>
  <c r="C21" i="33"/>
  <c r="H21" i="33"/>
  <c r="H21" i="44" s="1"/>
  <c r="G29" i="33"/>
  <c r="F29" i="33"/>
  <c r="E29" i="33"/>
  <c r="D29" i="33"/>
  <c r="C29" i="33"/>
  <c r="H29" i="33"/>
  <c r="C31" i="33" l="1"/>
  <c r="D31" i="33"/>
  <c r="D21" i="44"/>
  <c r="F31" i="33"/>
  <c r="C21" i="44"/>
  <c r="G31" i="33"/>
  <c r="E31" i="33"/>
  <c r="H37" i="50" l="1"/>
  <c r="G37" i="50"/>
  <c r="H36" i="50"/>
  <c r="G36" i="50"/>
  <c r="H35" i="50"/>
  <c r="G35" i="50"/>
  <c r="H34" i="50"/>
  <c r="G34" i="50"/>
  <c r="H33" i="50"/>
  <c r="G33" i="50"/>
  <c r="H32" i="50"/>
  <c r="G32" i="50"/>
  <c r="G21" i="50"/>
  <c r="G20" i="50"/>
  <c r="G19" i="50"/>
  <c r="G18" i="50"/>
  <c r="G17" i="50"/>
  <c r="G16" i="50"/>
  <c r="H21" i="50"/>
  <c r="H20" i="50"/>
  <c r="H19" i="50"/>
  <c r="H18" i="50"/>
  <c r="H17" i="50"/>
  <c r="H16" i="50"/>
  <c r="G45" i="50" l="1"/>
  <c r="G44" i="50"/>
  <c r="G41" i="50"/>
  <c r="H41" i="50"/>
  <c r="H44" i="50"/>
  <c r="H45" i="50"/>
  <c r="H40" i="50"/>
  <c r="H43" i="50"/>
  <c r="G43" i="50"/>
  <c r="G42" i="50"/>
  <c r="H42" i="50"/>
  <c r="C46" i="50"/>
  <c r="G40" i="50"/>
  <c r="G38" i="50"/>
  <c r="H38" i="50"/>
  <c r="G22" i="50"/>
  <c r="G24" i="50" s="1"/>
  <c r="H22" i="50"/>
  <c r="H30" i="50" s="1"/>
  <c r="H24" i="50" l="1"/>
  <c r="H29" i="50"/>
  <c r="H27" i="50"/>
  <c r="H25" i="50"/>
  <c r="H28" i="50"/>
  <c r="H26" i="50"/>
  <c r="H46" i="50"/>
  <c r="G28" i="50"/>
  <c r="G46" i="50"/>
  <c r="G29" i="50"/>
  <c r="G25" i="50"/>
  <c r="G30" i="50"/>
  <c r="G27" i="50"/>
  <c r="G26" i="50"/>
  <c r="D52" i="84" l="1"/>
  <c r="C52" i="84"/>
  <c r="F40" i="84"/>
  <c r="E40" i="84"/>
  <c r="D40" i="84"/>
  <c r="C40" i="84"/>
  <c r="F52" i="84"/>
  <c r="F23" i="71"/>
  <c r="E23" i="71"/>
  <c r="D23" i="71"/>
  <c r="C23" i="71"/>
  <c r="H22" i="71"/>
  <c r="G22" i="71"/>
  <c r="H21" i="71"/>
  <c r="G21" i="71"/>
  <c r="H20" i="71"/>
  <c r="G20" i="71"/>
  <c r="H19" i="71"/>
  <c r="G19" i="71"/>
  <c r="H18" i="71"/>
  <c r="G18" i="71"/>
  <c r="H16" i="71"/>
  <c r="G16" i="71"/>
  <c r="F29" i="42"/>
  <c r="F29" i="44" s="1"/>
  <c r="D29" i="42"/>
  <c r="C29" i="42"/>
  <c r="H29" i="97"/>
  <c r="G29" i="97"/>
  <c r="F29" i="41"/>
  <c r="F29" i="45" s="1"/>
  <c r="C37" i="71" l="1"/>
  <c r="C35" i="71"/>
  <c r="C31" i="71"/>
  <c r="C33" i="71"/>
  <c r="C30" i="71"/>
  <c r="C34" i="71"/>
  <c r="C32" i="71"/>
  <c r="C36" i="71"/>
  <c r="F35" i="71"/>
  <c r="F33" i="71"/>
  <c r="F37" i="71"/>
  <c r="F31" i="71"/>
  <c r="F30" i="71"/>
  <c r="F36" i="71"/>
  <c r="F34" i="71"/>
  <c r="F32" i="71"/>
  <c r="D32" i="71"/>
  <c r="D37" i="71"/>
  <c r="D36" i="71"/>
  <c r="D30" i="71"/>
  <c r="D33" i="71"/>
  <c r="D34" i="71"/>
  <c r="D31" i="71"/>
  <c r="D35" i="71"/>
  <c r="E37" i="71"/>
  <c r="E36" i="71"/>
  <c r="E32" i="71"/>
  <c r="E35" i="71"/>
  <c r="E33" i="71"/>
  <c r="E30" i="71"/>
  <c r="E34" i="71"/>
  <c r="E31" i="71"/>
  <c r="D31" i="42"/>
  <c r="D31" i="44" s="1"/>
  <c r="D29" i="44"/>
  <c r="C31" i="42"/>
  <c r="C31" i="44" s="1"/>
  <c r="C29" i="44"/>
  <c r="G27" i="84"/>
  <c r="H27" i="84"/>
  <c r="F54" i="84"/>
  <c r="G40" i="84"/>
  <c r="H40" i="84"/>
  <c r="D54" i="84"/>
  <c r="E52" i="84"/>
  <c r="E54" i="84" s="1"/>
  <c r="C54" i="84"/>
  <c r="G23" i="71"/>
  <c r="G33" i="71" s="1"/>
  <c r="F31" i="53"/>
  <c r="C31" i="53"/>
  <c r="D31" i="53"/>
  <c r="E29" i="42"/>
  <c r="D29" i="97"/>
  <c r="F29" i="97"/>
  <c r="C29" i="97"/>
  <c r="E29" i="97"/>
  <c r="H31" i="97"/>
  <c r="F31" i="42"/>
  <c r="F31" i="44" s="1"/>
  <c r="E31" i="53"/>
  <c r="H29" i="41"/>
  <c r="H29" i="45" s="1"/>
  <c r="E29" i="41"/>
  <c r="E29" i="45" s="1"/>
  <c r="G29" i="42"/>
  <c r="G52" i="84"/>
  <c r="H23" i="71"/>
  <c r="H36" i="71" s="1"/>
  <c r="G31" i="97"/>
  <c r="C29" i="41"/>
  <c r="D29" i="41"/>
  <c r="D29" i="45" s="1"/>
  <c r="F31" i="41"/>
  <c r="F31" i="45" s="1"/>
  <c r="G29" i="41"/>
  <c r="G29" i="45" s="1"/>
  <c r="C29" i="45" l="1"/>
  <c r="C31" i="41"/>
  <c r="C31" i="45" s="1"/>
  <c r="H33" i="71"/>
  <c r="H35" i="71"/>
  <c r="G36" i="71"/>
  <c r="G34" i="71"/>
  <c r="H34" i="71"/>
  <c r="G35" i="71"/>
  <c r="H37" i="71"/>
  <c r="H31" i="71"/>
  <c r="H32" i="71"/>
  <c r="H30" i="71"/>
  <c r="G37" i="71"/>
  <c r="G31" i="71"/>
  <c r="G32" i="71"/>
  <c r="G30" i="71"/>
  <c r="E31" i="42"/>
  <c r="E31" i="44" s="1"/>
  <c r="E29" i="44"/>
  <c r="G31" i="42"/>
  <c r="G31" i="44" s="1"/>
  <c r="G29" i="44"/>
  <c r="G54" i="84"/>
  <c r="G31" i="53"/>
  <c r="H29" i="42"/>
  <c r="F31" i="97"/>
  <c r="I29" i="97"/>
  <c r="I31" i="97" s="1"/>
  <c r="D31" i="97"/>
  <c r="J29" i="97"/>
  <c r="E31" i="97"/>
  <c r="C31" i="97"/>
  <c r="J21" i="97"/>
  <c r="E31" i="41"/>
  <c r="E31" i="45" s="1"/>
  <c r="H31" i="41"/>
  <c r="H31" i="45" s="1"/>
  <c r="H31" i="33"/>
  <c r="H31" i="53"/>
  <c r="G31" i="41"/>
  <c r="G31" i="45" s="1"/>
  <c r="D31" i="41"/>
  <c r="D31" i="45" s="1"/>
  <c r="H31" i="42" l="1"/>
  <c r="H31" i="44" s="1"/>
  <c r="H29" i="44"/>
  <c r="L35" i="109"/>
  <c r="K35" i="109"/>
  <c r="J35" i="109"/>
  <c r="I35" i="109"/>
  <c r="H35" i="109"/>
  <c r="G35" i="109"/>
  <c r="F35" i="109"/>
  <c r="E35" i="109"/>
  <c r="D35" i="109"/>
  <c r="C35" i="109"/>
  <c r="L22" i="109"/>
  <c r="K22" i="109"/>
  <c r="J22" i="109"/>
  <c r="I22" i="109"/>
  <c r="H22" i="109"/>
  <c r="G22" i="109"/>
  <c r="F22" i="109"/>
  <c r="E22" i="109"/>
  <c r="D22" i="109"/>
  <c r="C22" i="109"/>
  <c r="L15" i="109"/>
  <c r="K15" i="109"/>
  <c r="J15" i="109"/>
  <c r="I15" i="109"/>
  <c r="H15" i="109"/>
  <c r="G15" i="109"/>
  <c r="F15" i="109"/>
  <c r="E15" i="109"/>
  <c r="D15" i="109"/>
  <c r="C15" i="109"/>
  <c r="H23" i="108"/>
  <c r="G23" i="108"/>
  <c r="F23" i="108"/>
  <c r="E23" i="108"/>
  <c r="D23" i="108"/>
  <c r="C23" i="108"/>
  <c r="H16" i="108"/>
  <c r="H42" i="108" s="1"/>
  <c r="G16" i="108"/>
  <c r="G42" i="108" s="1"/>
  <c r="F16" i="108"/>
  <c r="F42" i="108" s="1"/>
  <c r="E16" i="108"/>
  <c r="E42" i="108" s="1"/>
  <c r="D16" i="108"/>
  <c r="D42" i="108" s="1"/>
  <c r="C16" i="108"/>
  <c r="C42" i="108" s="1"/>
  <c r="H36" i="32"/>
  <c r="G36" i="32"/>
  <c r="F36" i="32"/>
  <c r="E36" i="32"/>
  <c r="D36" i="32"/>
  <c r="C36" i="32"/>
  <c r="H23" i="32"/>
  <c r="G23" i="32"/>
  <c r="F23" i="32"/>
  <c r="E23" i="32"/>
  <c r="D23" i="32"/>
  <c r="C23" i="32"/>
  <c r="C29" i="32" s="1"/>
  <c r="G16" i="32"/>
  <c r="F16" i="32"/>
  <c r="E16" i="32"/>
  <c r="D16" i="32"/>
  <c r="C16" i="32"/>
  <c r="H16" i="32"/>
  <c r="D29" i="32" l="1"/>
  <c r="H29" i="32"/>
  <c r="F28" i="109"/>
  <c r="D41" i="109"/>
  <c r="C42" i="32"/>
  <c r="G29" i="108"/>
  <c r="G28" i="109"/>
  <c r="E41" i="109"/>
  <c r="D42" i="32"/>
  <c r="H29" i="108"/>
  <c r="F41" i="109"/>
  <c r="E42" i="32"/>
  <c r="F42" i="32"/>
  <c r="E29" i="32"/>
  <c r="G42" i="32"/>
  <c r="F29" i="32"/>
  <c r="H42" i="32"/>
  <c r="G29" i="32"/>
  <c r="L41" i="109"/>
  <c r="H28" i="109"/>
  <c r="I28" i="109"/>
  <c r="G41" i="109"/>
  <c r="J28" i="109"/>
  <c r="H41" i="109"/>
  <c r="C28" i="109"/>
  <c r="K28" i="109"/>
  <c r="I41" i="109"/>
  <c r="D28" i="109"/>
  <c r="L28" i="109"/>
  <c r="J41" i="109"/>
  <c r="E28" i="109"/>
  <c r="C41" i="109"/>
  <c r="K41" i="109"/>
  <c r="F29" i="108"/>
  <c r="C29" i="108"/>
  <c r="D29" i="108"/>
  <c r="E29" i="108"/>
  <c r="J31" i="97"/>
  <c r="B8" i="127" l="1"/>
  <c r="B8" i="122" s="1"/>
  <c r="B8" i="128" s="1"/>
  <c r="B8" i="123" s="1"/>
  <c r="B8" i="129" s="1"/>
  <c r="B8" i="124" s="1"/>
  <c r="B8" i="130" s="1"/>
  <c r="B8" i="125" s="1"/>
  <c r="B8" i="131" s="1"/>
  <c r="B8" i="126" s="1"/>
  <c r="B8" i="132" s="1"/>
  <c r="D28" i="121" l="1"/>
  <c r="D28" i="122"/>
  <c r="D28" i="129"/>
  <c r="D28" i="123"/>
  <c r="D28" i="128"/>
  <c r="D28" i="126"/>
  <c r="D28" i="127"/>
  <c r="D28" i="132"/>
  <c r="D28" i="131"/>
  <c r="D28" i="124"/>
  <c r="D28" i="125"/>
  <c r="D28" i="130"/>
  <c r="E28" i="124" l="1"/>
  <c r="E28" i="123"/>
  <c r="E28" i="129"/>
  <c r="E28" i="121"/>
  <c r="C28" i="132"/>
  <c r="C28" i="131"/>
  <c r="C28" i="130"/>
  <c r="E28" i="122"/>
  <c r="C28" i="128"/>
  <c r="E28" i="125"/>
  <c r="C28" i="127"/>
  <c r="E28" i="126"/>
  <c r="F28" i="124" l="1"/>
  <c r="C28" i="125"/>
  <c r="F28" i="126"/>
  <c r="F28" i="125"/>
  <c r="E28" i="130"/>
  <c r="F28" i="122"/>
  <c r="G28" i="124"/>
  <c r="E28" i="131"/>
  <c r="G28" i="122"/>
  <c r="E28" i="132"/>
  <c r="G28" i="121"/>
  <c r="F28" i="121"/>
  <c r="E28" i="128"/>
  <c r="C28" i="121"/>
  <c r="F28" i="129"/>
  <c r="F28" i="123"/>
  <c r="E28" i="127"/>
  <c r="G28" i="126"/>
  <c r="C28" i="124"/>
  <c r="C28" i="126"/>
  <c r="G28" i="125"/>
  <c r="C28" i="122"/>
  <c r="C28" i="129"/>
  <c r="C28" i="123"/>
  <c r="G28" i="129"/>
  <c r="G28" i="123"/>
  <c r="G28" i="128" l="1"/>
  <c r="G28" i="131"/>
  <c r="F28" i="132"/>
  <c r="F28" i="128"/>
  <c r="G28" i="132"/>
  <c r="G28" i="127"/>
  <c r="F28" i="130"/>
  <c r="G28" i="130"/>
  <c r="F28" i="131"/>
  <c r="F28" i="127"/>
  <c r="D28" i="106" l="1"/>
  <c r="D28" i="120"/>
  <c r="D20" i="121" l="1"/>
  <c r="D30" i="121" s="1"/>
  <c r="D20" i="120"/>
  <c r="D30" i="120" s="1"/>
  <c r="D20" i="127"/>
  <c r="D30" i="127" s="1"/>
  <c r="D20" i="125"/>
  <c r="D30" i="125" s="1"/>
  <c r="D20" i="106"/>
  <c r="D30" i="106" s="1"/>
  <c r="D20" i="131"/>
  <c r="D30" i="131" s="1"/>
  <c r="D20" i="132"/>
  <c r="D30" i="132" s="1"/>
  <c r="D20" i="126"/>
  <c r="D30" i="126" s="1"/>
  <c r="D20" i="128"/>
  <c r="D30" i="128" s="1"/>
  <c r="D20" i="122"/>
  <c r="D30" i="122" s="1"/>
  <c r="D20" i="124"/>
  <c r="D30" i="124" s="1"/>
  <c r="D20" i="130"/>
  <c r="D30" i="130" s="1"/>
  <c r="C20" i="131" l="1"/>
  <c r="C30" i="131" s="1"/>
  <c r="C20" i="128"/>
  <c r="C30" i="128" s="1"/>
  <c r="E20" i="126"/>
  <c r="E30" i="126" s="1"/>
  <c r="C20" i="127"/>
  <c r="C30" i="127" s="1"/>
  <c r="E20" i="125"/>
  <c r="E30" i="125" s="1"/>
  <c r="E20" i="122"/>
  <c r="E30" i="122" s="1"/>
  <c r="E20" i="124"/>
  <c r="E30" i="124" s="1"/>
  <c r="E20" i="121"/>
  <c r="E30" i="121" s="1"/>
  <c r="C20" i="130"/>
  <c r="C30" i="130" s="1"/>
  <c r="D20" i="123"/>
  <c r="D30" i="123" s="1"/>
  <c r="C20" i="132"/>
  <c r="C30" i="132" s="1"/>
  <c r="D20" i="129"/>
  <c r="D30" i="129" s="1"/>
  <c r="C20" i="122" l="1"/>
  <c r="C30" i="122" s="1"/>
  <c r="E20" i="127"/>
  <c r="E30" i="127" s="1"/>
  <c r="E20" i="128"/>
  <c r="E30" i="128" s="1"/>
  <c r="F20" i="125"/>
  <c r="F30" i="125" s="1"/>
  <c r="C20" i="125"/>
  <c r="C30" i="125" s="1"/>
  <c r="F20" i="122"/>
  <c r="F30" i="122" s="1"/>
  <c r="F20" i="126"/>
  <c r="F30" i="126" s="1"/>
  <c r="C20" i="124"/>
  <c r="C30" i="124" s="1"/>
  <c r="G20" i="122"/>
  <c r="G30" i="122" s="1"/>
  <c r="C20" i="121"/>
  <c r="C30" i="121" s="1"/>
  <c r="E20" i="131"/>
  <c r="E30" i="131" s="1"/>
  <c r="E20" i="130"/>
  <c r="E30" i="130" s="1"/>
  <c r="G20" i="124"/>
  <c r="G30" i="124" s="1"/>
  <c r="F20" i="124"/>
  <c r="F30" i="124" s="1"/>
  <c r="G20" i="126"/>
  <c r="G30" i="126" s="1"/>
  <c r="F20" i="121"/>
  <c r="F30" i="121" s="1"/>
  <c r="G20" i="125"/>
  <c r="G30" i="125" s="1"/>
  <c r="E20" i="129"/>
  <c r="E30" i="129" s="1"/>
  <c r="C20" i="126"/>
  <c r="C30" i="126" s="1"/>
  <c r="E20" i="132"/>
  <c r="E30" i="132" s="1"/>
  <c r="G20" i="121"/>
  <c r="G30" i="121" s="1"/>
  <c r="E20" i="123"/>
  <c r="E30" i="123" s="1"/>
  <c r="F20" i="128" l="1"/>
  <c r="F30" i="128" s="1"/>
  <c r="C20" i="129"/>
  <c r="C30" i="129" s="1"/>
  <c r="G20" i="128"/>
  <c r="G30" i="128" s="1"/>
  <c r="F20" i="131"/>
  <c r="F30" i="131" s="1"/>
  <c r="F20" i="123"/>
  <c r="F30" i="123" s="1"/>
  <c r="G20" i="132"/>
  <c r="G30" i="132" s="1"/>
  <c r="G20" i="130"/>
  <c r="G30" i="130" s="1"/>
  <c r="G20" i="131"/>
  <c r="G30" i="131" s="1"/>
  <c r="F20" i="132"/>
  <c r="F30" i="132" s="1"/>
  <c r="F20" i="127"/>
  <c r="F30" i="127" s="1"/>
  <c r="G20" i="127"/>
  <c r="G30" i="127" s="1"/>
  <c r="G20" i="129"/>
  <c r="G30" i="129" s="1"/>
  <c r="C20" i="123"/>
  <c r="C30" i="123" s="1"/>
  <c r="F20" i="130"/>
  <c r="F30" i="130" s="1"/>
  <c r="G20" i="123"/>
  <c r="G30" i="123" s="1"/>
  <c r="F20" i="129"/>
  <c r="F30" i="129" s="1"/>
  <c r="H52" i="84" l="1"/>
  <c r="H54" i="84" s="1"/>
  <c r="C20" i="106" l="1"/>
  <c r="E28" i="106"/>
  <c r="F20" i="106"/>
  <c r="C28" i="120"/>
  <c r="G28" i="106"/>
  <c r="G20" i="106"/>
  <c r="F28" i="106"/>
  <c r="C20" i="120"/>
  <c r="E20" i="106"/>
  <c r="C28" i="106"/>
  <c r="H27" i="87" l="1"/>
  <c r="G30" i="106"/>
  <c r="C30" i="106"/>
  <c r="E30" i="106"/>
  <c r="C30" i="120"/>
  <c r="F30" i="106"/>
  <c r="E28" i="120" l="1"/>
  <c r="E20" i="120" l="1"/>
  <c r="E30" i="120" s="1"/>
  <c r="F28" i="120" l="1"/>
  <c r="F20" i="120"/>
  <c r="F30" i="120" l="1"/>
  <c r="G20" i="120" l="1"/>
  <c r="G28" i="120"/>
  <c r="G30" i="120" l="1"/>
</calcChain>
</file>

<file path=xl/sharedStrings.xml><?xml version="1.0" encoding="utf-8"?>
<sst xmlns="http://schemas.openxmlformats.org/spreadsheetml/2006/main" count="4466" uniqueCount="1211">
  <si>
    <t>TOTAL</t>
  </si>
  <si>
    <t>الاجمالي</t>
  </si>
  <si>
    <t>DESCRIPTION</t>
  </si>
  <si>
    <t>NATIONAL COMPANIES</t>
  </si>
  <si>
    <t>FOREIGN COMPANIES</t>
  </si>
  <si>
    <t>الشركات الوطنية</t>
  </si>
  <si>
    <t>الشركات الأجنبية</t>
  </si>
  <si>
    <t>اجمالي الأقساط</t>
  </si>
  <si>
    <t>البيــــــــان</t>
  </si>
  <si>
    <t>Line of Business</t>
  </si>
  <si>
    <t>AED in 000's</t>
  </si>
  <si>
    <t>Gross Written Premium</t>
  </si>
  <si>
    <t>.INSURANCE SECTOR OF THE U.A.E</t>
  </si>
  <si>
    <t xml:space="preserve">بالألف درهم </t>
  </si>
  <si>
    <t>Table</t>
  </si>
  <si>
    <t>Motor Profitability by Policy Type - Gross / Net</t>
  </si>
  <si>
    <t>Medical Profitability by Policy Type - Gross / Net</t>
  </si>
  <si>
    <t>Personal Motor - Comprehensive</t>
  </si>
  <si>
    <t>Personal Motor - Third Party Liability</t>
  </si>
  <si>
    <t>Commercial Motor</t>
  </si>
  <si>
    <t>Health Insurance, Individual</t>
  </si>
  <si>
    <t>Health Insurance, Group</t>
  </si>
  <si>
    <t>Personal Accident Insurance</t>
  </si>
  <si>
    <t>Motor &amp; Transportation</t>
  </si>
  <si>
    <t>Engineering, Construction &amp; Energy</t>
  </si>
  <si>
    <t>Group Life</t>
  </si>
  <si>
    <t>Group Credit Life</t>
  </si>
  <si>
    <t>Individual Life</t>
  </si>
  <si>
    <t>Annuities &amp; Fund Accumulation</t>
  </si>
  <si>
    <t>التأمين الصحي الفردي</t>
  </si>
  <si>
    <t>التأمين الصحي الجماعي</t>
  </si>
  <si>
    <t xml:space="preserve">تأمين الحوادث الشخصية </t>
  </si>
  <si>
    <t>Fire</t>
  </si>
  <si>
    <t>تأمين الحريق</t>
  </si>
  <si>
    <t>التأمين الهندسي والانشاءات والطاقة</t>
  </si>
  <si>
    <t xml:space="preserve">تأمين حياة جماعي </t>
  </si>
  <si>
    <t xml:space="preserve">تأمين ائتمان حياة جماعي </t>
  </si>
  <si>
    <t>تأمين حياة فردي</t>
  </si>
  <si>
    <t>Total - Property &amp; Liability Insurance</t>
  </si>
  <si>
    <t>Total - Health Insurance</t>
  </si>
  <si>
    <t>Total - Insurance of Persons &amp; Fund Accumulation</t>
  </si>
  <si>
    <t>TOTAL - All Types of Business Combined</t>
  </si>
  <si>
    <t>المجموع - تأمين الممتلكات والمسؤوليات</t>
  </si>
  <si>
    <t>المجموع - تأمين صحي</t>
  </si>
  <si>
    <t>المجموع - تأمين الأشخاص وعمليات تكوين الأموال</t>
  </si>
  <si>
    <t>TAKAFUL OPERATORS</t>
  </si>
  <si>
    <t>TRADITIONAL COMPANIES</t>
  </si>
  <si>
    <t>شركات التأمين التكافلي الوطنية</t>
  </si>
  <si>
    <t>شركات التأمين التقليدي الوطنية</t>
  </si>
  <si>
    <t>Avg GWP</t>
  </si>
  <si>
    <t>No. of Pols.</t>
  </si>
  <si>
    <t>Policies Sold Online</t>
  </si>
  <si>
    <t>Commission Ratio</t>
  </si>
  <si>
    <t>Non-Life</t>
  </si>
  <si>
    <t>Life</t>
  </si>
  <si>
    <t>تأمينات عامة</t>
  </si>
  <si>
    <t>تأمين على الحياة</t>
  </si>
  <si>
    <t>Gross Technical Provisions by Line of Business</t>
  </si>
  <si>
    <t>Net Technical Provisions by Line of Business</t>
  </si>
  <si>
    <t>UPR</t>
  </si>
  <si>
    <t>URR</t>
  </si>
  <si>
    <t>OSLR</t>
  </si>
  <si>
    <t>IBNR</t>
  </si>
  <si>
    <t>ALAE</t>
  </si>
  <si>
    <t>ULAE</t>
  </si>
  <si>
    <t xml:space="preserve">مخصص الأقساط غير المكتسبة </t>
  </si>
  <si>
    <t>مخصص المخاطر غير المنتهية</t>
  </si>
  <si>
    <t>مخصص المطالبات تحت التسوية</t>
  </si>
  <si>
    <t>مخصص المطالبات المتكبدة غير المبلغة</t>
  </si>
  <si>
    <t>مصاريف تسوية المطالبات الموزعة</t>
  </si>
  <si>
    <t xml:space="preserve">مصاريف تسوية المطالبات غير الموزعة </t>
  </si>
  <si>
    <t>MATH</t>
  </si>
  <si>
    <t>المخصص الحسابي</t>
  </si>
  <si>
    <t>Total</t>
  </si>
  <si>
    <t>المجموع</t>
  </si>
  <si>
    <t>Paid</t>
  </si>
  <si>
    <t>Incurred</t>
  </si>
  <si>
    <t>Commission</t>
  </si>
  <si>
    <t>العمولات</t>
  </si>
  <si>
    <t>Combined Ratio</t>
  </si>
  <si>
    <t>Invested Assets by Class</t>
  </si>
  <si>
    <t>Real estate investments</t>
  </si>
  <si>
    <t xml:space="preserve">استثمارات عقارية </t>
  </si>
  <si>
    <t xml:space="preserve">Cash and deposits </t>
  </si>
  <si>
    <t xml:space="preserve">النقد والودائع </t>
  </si>
  <si>
    <t>Loans secured by Life policies</t>
  </si>
  <si>
    <t>قروض مضمونة بوثائق التأمين على الحياة</t>
  </si>
  <si>
    <t>Loans, Deposits and Other Instruments that are A Rated</t>
  </si>
  <si>
    <t>قروض وودائع وأدوات مالية أخرى مصنفة A</t>
  </si>
  <si>
    <t>Investment in associates</t>
  </si>
  <si>
    <t>Other invested assets</t>
  </si>
  <si>
    <t>Total Invested Assets</t>
  </si>
  <si>
    <t>Solvency Analysis</t>
  </si>
  <si>
    <t>Minimum Capital Requirement (MCR)</t>
  </si>
  <si>
    <t>متطلب الحد الأدنى لرأس المال (MCR)</t>
  </si>
  <si>
    <t>Underwriting Risk - Property and Liability Insurance</t>
  </si>
  <si>
    <t>Underwriting Risk - Life Insurance</t>
  </si>
  <si>
    <t>Underwriting Risk - Health Insurance</t>
  </si>
  <si>
    <t>مخاطر الإكتتاب - التأمين الصحي</t>
  </si>
  <si>
    <t>Investment Risk</t>
  </si>
  <si>
    <t>Credit Risk</t>
  </si>
  <si>
    <t>مخاطر الائتمان</t>
  </si>
  <si>
    <t>Basic Solvency Capital Required (BSCR)</t>
  </si>
  <si>
    <t>المتطلب الأساسي لملاءة رأس المال (BSCR)</t>
  </si>
  <si>
    <t>Operational Risk</t>
  </si>
  <si>
    <t xml:space="preserve">المخاطر التشغيلية </t>
  </si>
  <si>
    <t>Solvency Capital Requirement (SCR)</t>
  </si>
  <si>
    <t>Minimum Guarantee Fund (MGF)</t>
  </si>
  <si>
    <t>متطلب ملاءة رأس المال (SCR)</t>
  </si>
  <si>
    <t>المبلغ الأدنى للضمان (MGF)</t>
  </si>
  <si>
    <t>Admissible Assets less Liabilities</t>
  </si>
  <si>
    <t>MCR Solvency Margin - Surplus / (Deficit)</t>
  </si>
  <si>
    <t xml:space="preserve">الفائض / (العجز) في هامش الحد الأدنى لرأس المال </t>
  </si>
  <si>
    <t>SCR Solvency Margin - Surplus / (Deficit)</t>
  </si>
  <si>
    <t>الفائض / (العجز) في هامش ملاءة رأس المال</t>
  </si>
  <si>
    <t>MGF Solvency Margin - Surplus / (Deficit)</t>
  </si>
  <si>
    <t>الفائض / (العجز) في هامش المبلغ الأدنى للضمان</t>
  </si>
  <si>
    <t>إجمالي الأقساط المكتتبة حسب الإمارة</t>
  </si>
  <si>
    <t>الأقساط المكتسبة</t>
  </si>
  <si>
    <t>Earned Premium</t>
  </si>
  <si>
    <t>المطالبات المتكبدة</t>
  </si>
  <si>
    <t>Losses Incurred</t>
  </si>
  <si>
    <t>المصاريف</t>
  </si>
  <si>
    <t>Expenses</t>
  </si>
  <si>
    <t>الأرباح / (الخسائر)</t>
  </si>
  <si>
    <t>نسبة الخسارة</t>
  </si>
  <si>
    <t>Loss Ratio</t>
  </si>
  <si>
    <t>نسبة العمولات</t>
  </si>
  <si>
    <t>نسبة المصاريف</t>
  </si>
  <si>
    <t>Expense Ratio</t>
  </si>
  <si>
    <t>النسبة المجمعة</t>
  </si>
  <si>
    <t>تحليل الربحية للتأمين الصحي</t>
  </si>
  <si>
    <t>Reinsurance recoverable</t>
  </si>
  <si>
    <t>Reinsurance receivables</t>
  </si>
  <si>
    <t>Insurance receivables</t>
  </si>
  <si>
    <t>Other receivables and prepayments</t>
  </si>
  <si>
    <t xml:space="preserve">Deferred policy acquisition costs </t>
  </si>
  <si>
    <t>Property, machinery and equipment</t>
  </si>
  <si>
    <t>Statutory deposits</t>
  </si>
  <si>
    <t>Intangible assets</t>
  </si>
  <si>
    <t>Total Assets</t>
  </si>
  <si>
    <t>Assets</t>
  </si>
  <si>
    <t>مستردات إعادة التأمين</t>
  </si>
  <si>
    <t>ذمم تأمين مدينة</t>
  </si>
  <si>
    <t xml:space="preserve">ذمم مدينة ودفعات مقدمة أخرى </t>
  </si>
  <si>
    <t>تكاليف الاستحواذ المؤجلة</t>
  </si>
  <si>
    <t>الممتلكات والآلات والمعدات</t>
  </si>
  <si>
    <t>ودائع قانونية إلزامية</t>
  </si>
  <si>
    <t>الموجودات غير الملموسة</t>
  </si>
  <si>
    <t>Liabilities</t>
  </si>
  <si>
    <t>Total Technical Provisions</t>
  </si>
  <si>
    <t>Premiums collected in advance</t>
  </si>
  <si>
    <t>Insurance payable</t>
  </si>
  <si>
    <t>Reinsurance payables</t>
  </si>
  <si>
    <t>Unearned reinsurance commissions</t>
  </si>
  <si>
    <t>Accrued expenses and other liabilities</t>
  </si>
  <si>
    <t>Wakala / Mudaraba Payable</t>
  </si>
  <si>
    <t>Borrowings</t>
  </si>
  <si>
    <t>End of service indemnity</t>
  </si>
  <si>
    <t xml:space="preserve">Total Liabilities </t>
  </si>
  <si>
    <t>إجمالي المخصصات الفنية</t>
  </si>
  <si>
    <t>أقساط تأمين مقبوضة مقدما</t>
  </si>
  <si>
    <t>ذمم التأمين الدائنة</t>
  </si>
  <si>
    <t>ذمم اعادة التأمين الدائنة</t>
  </si>
  <si>
    <t>المصاريف المستحقة والمطلوبات الأخرى</t>
  </si>
  <si>
    <t>القروض</t>
  </si>
  <si>
    <t>تعويضات مكافآت نهاية الخدمة للموظفين</t>
  </si>
  <si>
    <t>Equity Attributable to Equityholders of Parent</t>
  </si>
  <si>
    <t>Net balance in participants' funds</t>
  </si>
  <si>
    <t>Issued and paid up share capital</t>
  </si>
  <si>
    <t>Share premium</t>
  </si>
  <si>
    <t>Treasury shares</t>
  </si>
  <si>
    <t>Retained earnings/loss</t>
  </si>
  <si>
    <t>Minority interest</t>
  </si>
  <si>
    <t>Total Equity</t>
  </si>
  <si>
    <t>Total Equity and Liabilities</t>
  </si>
  <si>
    <t>حقوق المساهمين العائدة لمساهمي الشركة الأُم</t>
  </si>
  <si>
    <t>الرصيد الصافي في حساب المشتركين</t>
  </si>
  <si>
    <t>رأس المال المصدر والمدفوع</t>
  </si>
  <si>
    <t>علاوة إصدار</t>
  </si>
  <si>
    <t>أسهم الخزينة</t>
  </si>
  <si>
    <t>الأرباح/الخسائر المدورة</t>
  </si>
  <si>
    <t xml:space="preserve">حقوق الأقلية </t>
  </si>
  <si>
    <t>مجموع حقوق المساهمين</t>
  </si>
  <si>
    <t>Head Office Account</t>
  </si>
  <si>
    <t>حساب الشركة الأم</t>
  </si>
  <si>
    <t>Net Underwriting Income / (Loss)</t>
  </si>
  <si>
    <t>صافي دخل / (خسارة) الاكتتاب</t>
  </si>
  <si>
    <t>Underwriting Income</t>
  </si>
  <si>
    <t xml:space="preserve">Gross Written Premium </t>
  </si>
  <si>
    <t xml:space="preserve">اجمالي الأقساط المكتتبة </t>
  </si>
  <si>
    <t xml:space="preserve">Net Written Premium </t>
  </si>
  <si>
    <t xml:space="preserve">صافي الأقساط المكتتبة </t>
  </si>
  <si>
    <t>Net Premiums Earned</t>
  </si>
  <si>
    <t>صافي الأقساط المكتسبة</t>
  </si>
  <si>
    <t>Net Claims &amp; Claim Related Expenses Paid</t>
  </si>
  <si>
    <t>Net Claims &amp; Claim Related Expenses Incurred</t>
  </si>
  <si>
    <t>Net Commissions Paid</t>
  </si>
  <si>
    <t>صافي العمولات المدفوعة</t>
  </si>
  <si>
    <t>Net Commissions Incurred</t>
  </si>
  <si>
    <t>صافي العمولات المتكبدة</t>
  </si>
  <si>
    <t>Other Acquisition Expenses</t>
  </si>
  <si>
    <t>General Expenses</t>
  </si>
  <si>
    <t>Taxes, Licenses and Fees</t>
  </si>
  <si>
    <t>Other Underwriting Expenses</t>
  </si>
  <si>
    <t>تكاليف الاستحواذ الأخرى</t>
  </si>
  <si>
    <t xml:space="preserve">مصاريف عمومية </t>
  </si>
  <si>
    <t>الضرائب والتراخيص والرسوم</t>
  </si>
  <si>
    <t>تكاليف الإكتتاب الاخرى</t>
  </si>
  <si>
    <t>Net Investment Income</t>
  </si>
  <si>
    <t>صافي دخل الاستثمار</t>
  </si>
  <si>
    <t>Earned Income from Real Estate Investments</t>
  </si>
  <si>
    <t>Earned Income from Other Investments</t>
  </si>
  <si>
    <t>Net Realized Gain / (Loss) on Investments</t>
  </si>
  <si>
    <t>Net Unrealized Gain / (Loss) on Investments</t>
  </si>
  <si>
    <t>Adjustment for Impaired Investments</t>
  </si>
  <si>
    <t>Foreign Exchange Gain / (Loss) on Investments</t>
  </si>
  <si>
    <t>Gross Investment Income</t>
  </si>
  <si>
    <t>Investment Expenses</t>
  </si>
  <si>
    <t>Other Operating Income</t>
  </si>
  <si>
    <t>Other Operating Expenses</t>
  </si>
  <si>
    <t>Total Profit / (Loss) prior to Policyholder Dividends</t>
  </si>
  <si>
    <t>Policyholder Dividends</t>
  </si>
  <si>
    <t>Total Profit / (Loss)</t>
  </si>
  <si>
    <t>Investment Income</t>
  </si>
  <si>
    <t>دخل مكتسب من الاستثمارات العقارية</t>
  </si>
  <si>
    <t>دخل مكتسب من الاستثمارات الاخرى</t>
  </si>
  <si>
    <t>صافي الربح / (الخسارة) المحققة على الاستثمارات</t>
  </si>
  <si>
    <t>صافي الربح / (الخسارة) غير المحققة على الاستثمارات</t>
  </si>
  <si>
    <t>ربح / (خسارة) صرف العملات الأجنبية على الاستثمارات</t>
  </si>
  <si>
    <t xml:space="preserve">إجمالي دخل الاستثمار </t>
  </si>
  <si>
    <t>مصاريف الاستثمار</t>
  </si>
  <si>
    <t xml:space="preserve">دخل تشغيلي آخر </t>
  </si>
  <si>
    <t>مصاريف تشغيلية أخرى</t>
  </si>
  <si>
    <t xml:space="preserve">إجمالي الربح / الخسارة قبل توزيعات الأرباح على حاملي الوثائق </t>
  </si>
  <si>
    <t xml:space="preserve">توزيعات الأرباح على حاملي الوثائق </t>
  </si>
  <si>
    <t xml:space="preserve">إجمالي الربح / (الخسارة) </t>
  </si>
  <si>
    <t>Wakala / Mudaraba Fees Earned</t>
  </si>
  <si>
    <t>Total Profit / (Loss) prior to Loans &amp; Dividends</t>
  </si>
  <si>
    <t>إجمالي الربح / الخسارة قبل حساب القروض وتوزيعات الأرباح</t>
  </si>
  <si>
    <t>All Locations</t>
  </si>
  <si>
    <t>Outside UAE</t>
  </si>
  <si>
    <t>Within UAE</t>
  </si>
  <si>
    <t>Abu Dhabi</t>
  </si>
  <si>
    <t>Ajman</t>
  </si>
  <si>
    <t>Dubai</t>
  </si>
  <si>
    <t>Fujairah</t>
  </si>
  <si>
    <t>Ras Al Khaimah</t>
  </si>
  <si>
    <t>Sharjah</t>
  </si>
  <si>
    <t>Umm Al Quwain</t>
  </si>
  <si>
    <t>جميع المواقع</t>
  </si>
  <si>
    <t>داخل الدولة</t>
  </si>
  <si>
    <t>أبو ظبي</t>
  </si>
  <si>
    <t>عجمان</t>
  </si>
  <si>
    <t>دبي</t>
  </si>
  <si>
    <t>الفجيرة</t>
  </si>
  <si>
    <t>رأس الخيمة</t>
  </si>
  <si>
    <t>الشارقة</t>
  </si>
  <si>
    <t>أم القيوين</t>
  </si>
  <si>
    <t>Distribution Channel</t>
  </si>
  <si>
    <t>Asset Class</t>
  </si>
  <si>
    <t>Number of Policies by Emirate</t>
  </si>
  <si>
    <t>عدد الوثائق</t>
  </si>
  <si>
    <t>معدل الأقساط</t>
  </si>
  <si>
    <t>المجموع - كافة فروع التأمين</t>
  </si>
  <si>
    <t>Agents</t>
  </si>
  <si>
    <t>Brokers</t>
  </si>
  <si>
    <t>Banks</t>
  </si>
  <si>
    <t>Investment / Financial Institutions</t>
  </si>
  <si>
    <t>Others</t>
  </si>
  <si>
    <t>All Distribution Channels</t>
  </si>
  <si>
    <t>الوكلاء</t>
  </si>
  <si>
    <t>الوسطاء</t>
  </si>
  <si>
    <t>البنوك (المصارف)</t>
  </si>
  <si>
    <t>المؤسسات الاستثمارية والمالية</t>
  </si>
  <si>
    <t>الأخرى</t>
  </si>
  <si>
    <t>كافة قنوات التوزيع</t>
  </si>
  <si>
    <t>الوثائق المباعة عبر الانترنت</t>
  </si>
  <si>
    <t>المدفوعة</t>
  </si>
  <si>
    <t>المتكبدة</t>
  </si>
  <si>
    <t>Gross Loss Ratios by Line of Business</t>
  </si>
  <si>
    <t>Net Loss Ratios by Line of Business</t>
  </si>
  <si>
    <t>الاستثمار في الشركات الزميلة</t>
  </si>
  <si>
    <t>ذمم إعادة التأمين المدينة</t>
  </si>
  <si>
    <t>عمولات اعادة التامين غير المكتسبة</t>
  </si>
  <si>
    <t xml:space="preserve">ذمم الوكالة/المضاربة دائنة </t>
  </si>
  <si>
    <t xml:space="preserve">صافي المطالبات ومصاريف تسوية المطالبات المدفوعة </t>
  </si>
  <si>
    <t>صافي المطالبات ومصاريف تسوية المطالبات المتكبدة</t>
  </si>
  <si>
    <t>أجر الوكالة/حصة المضاربة المكتسبة</t>
  </si>
  <si>
    <t>الدخل الاكتتابي</t>
  </si>
  <si>
    <t>الدخل الاستثماري</t>
  </si>
  <si>
    <t>تحليل الملاءة المالية</t>
  </si>
  <si>
    <t>مخاطر الإكتتاب - التأمين على الحياة</t>
  </si>
  <si>
    <t>مخاطر الإكتتاب - التأمينات العامة</t>
  </si>
  <si>
    <t>المخاطر الاستثمارية</t>
  </si>
  <si>
    <t> خارج الدولة</t>
  </si>
  <si>
    <t>عدد وثائق التأمين حسب الإمارة</t>
  </si>
  <si>
    <t>التأمين البحري والطيران</t>
  </si>
  <si>
    <t>Marine &amp; Aviation</t>
  </si>
  <si>
    <t>تعديلات في الاستثمارات متدنية القيمة</t>
  </si>
  <si>
    <t>فروع التأمين</t>
  </si>
  <si>
    <t>Gross Claims Paid by Emirate</t>
  </si>
  <si>
    <t>Gross Unearned Premium Reserve by Emirate</t>
  </si>
  <si>
    <t>Net Unearned Premium Reserve by Emirate</t>
  </si>
  <si>
    <t>Net Claims Paid by Emirate</t>
  </si>
  <si>
    <t>تأمين المركبات الشامل - أفراد</t>
  </si>
  <si>
    <t>تأمين المركبات المسؤولية المدنية - أفراد</t>
  </si>
  <si>
    <t>تأمين المركبات - تجاري</t>
  </si>
  <si>
    <t>التأمين على الأشخاص وتكوين الأموال</t>
  </si>
  <si>
    <t>عدد وثائق التأمين ومعدل إجمالي الأقساط المكتتبة حسب فرع التأمين</t>
  </si>
  <si>
    <t>إجمالي المخصصات الفنية حسب فرع التأمين</t>
  </si>
  <si>
    <t>صافي المخصصات الفنية حسب فرع التأمين</t>
  </si>
  <si>
    <t>إجمالي المطالبات المدفوعة والمتكبدة حسب فرع التأمين</t>
  </si>
  <si>
    <t>صافي المطالبات المدفوعة والمتكبدة حسب فرع التأمين</t>
  </si>
  <si>
    <t>صافي الأقساط المكتتبة حسب الإمارة</t>
  </si>
  <si>
    <t>نسبة الخسارة (الإجمالية) حسب فرع التأمين</t>
  </si>
  <si>
    <t>نسبة الخسارة (الصافية) حسب فرع التأمين</t>
  </si>
  <si>
    <t>Net Paid and Incurred Claims by Line of Business</t>
  </si>
  <si>
    <t>Gross Paid and Incurred Claims by Line of Business</t>
  </si>
  <si>
    <t>LIFE COMPANIES</t>
  </si>
  <si>
    <t>NON-LIFE COMPANIES</t>
  </si>
  <si>
    <t>COMPOSITE COMPANIES</t>
  </si>
  <si>
    <t>Written Premium</t>
  </si>
  <si>
    <t xml:space="preserve">الأقساط المكتتبة </t>
  </si>
  <si>
    <t>مخصص الأقساط غير المكتسبة</t>
  </si>
  <si>
    <t>Claims Paid</t>
  </si>
  <si>
    <t>Outstanding Claim Reserves</t>
  </si>
  <si>
    <t>Unearned Premium Reserve</t>
  </si>
  <si>
    <t>Number of Policies</t>
  </si>
  <si>
    <t>26A</t>
  </si>
  <si>
    <t>28A</t>
  </si>
  <si>
    <t>29A</t>
  </si>
  <si>
    <t>30A</t>
  </si>
  <si>
    <t>26B</t>
  </si>
  <si>
    <t>28B</t>
  </si>
  <si>
    <t>29B</t>
  </si>
  <si>
    <t>30B</t>
  </si>
  <si>
    <t>أعداد الوثائق</t>
  </si>
  <si>
    <t>المطالبات المدفوعة</t>
  </si>
  <si>
    <t>Gross Written Premium - Non-Life / Life - National vs Foreign</t>
  </si>
  <si>
    <t>1A</t>
  </si>
  <si>
    <t>Gross Written Premium - Non-Life / Life - National Traditional vs Takaful</t>
  </si>
  <si>
    <t>1B</t>
  </si>
  <si>
    <t>1C</t>
  </si>
  <si>
    <t>GWP by LOB - National vs Foreign</t>
  </si>
  <si>
    <t>2A</t>
  </si>
  <si>
    <t>GWP by LOB - National Traditional vs Takaful</t>
  </si>
  <si>
    <t>2B</t>
  </si>
  <si>
    <t>GWP by LOB - Life, Non-Life &amp; Composite</t>
  </si>
  <si>
    <t>2C</t>
  </si>
  <si>
    <t>NWP by LOB - National vs Foreign</t>
  </si>
  <si>
    <t>3A</t>
  </si>
  <si>
    <t>NWP by LOB - National Traditional vs Takaful</t>
  </si>
  <si>
    <t>3B</t>
  </si>
  <si>
    <t>Premium Retention by LOB - National vs Foreign</t>
  </si>
  <si>
    <t>4A</t>
  </si>
  <si>
    <t>Premium Retention by LOB - National Traditional vs Takaful</t>
  </si>
  <si>
    <t>4B</t>
  </si>
  <si>
    <t>GEP by LOB - National vs Foreign</t>
  </si>
  <si>
    <t>5A</t>
  </si>
  <si>
    <t>GEP by LOB - National Traditional vs Takaful</t>
  </si>
  <si>
    <t>5B</t>
  </si>
  <si>
    <t>NEP by LOB - National vs Foreign</t>
  </si>
  <si>
    <t>6A</t>
  </si>
  <si>
    <t>NEP by LOB - National Traditional vs Takaful</t>
  </si>
  <si>
    <t>6B</t>
  </si>
  <si>
    <t>No of Policies &amp; GWP per Policy by LOB</t>
  </si>
  <si>
    <t>GWP &amp; Commission Paid by Distribution Channel - National vs Foreign</t>
  </si>
  <si>
    <t>Gross Tech Prov by LOB - National vs Foreign</t>
  </si>
  <si>
    <t>9A</t>
  </si>
  <si>
    <t>Gross Tech Prov by LOB - National Traditional vs Takaful</t>
  </si>
  <si>
    <t>9B</t>
  </si>
  <si>
    <t>Gross Tech Prov by LOB - Life, Non-Life &amp; Composite</t>
  </si>
  <si>
    <t>9C</t>
  </si>
  <si>
    <t>Net Tech Prov by LOB - National vs Foreign</t>
  </si>
  <si>
    <t>10A</t>
  </si>
  <si>
    <t>Net Tech Prov by LOB - National Traditional vs Takaful</t>
  </si>
  <si>
    <t>10B</t>
  </si>
  <si>
    <t>Gross / Net Tech Prov by Type by LOB - National vs Foreign</t>
  </si>
  <si>
    <t>11A</t>
  </si>
  <si>
    <t>Gross / Net Tech Prov by Type by LOB - National Traditional vs Takaful</t>
  </si>
  <si>
    <t>11B</t>
  </si>
  <si>
    <t>Gross Claims Paid &amp; Incurred by LOB - National vs Foreign</t>
  </si>
  <si>
    <t>12A</t>
  </si>
  <si>
    <t>Gross Claims Paid &amp; Incurred by LOB - National Traditional vs Takaful</t>
  </si>
  <si>
    <t>12B</t>
  </si>
  <si>
    <t>Net Claims Paid &amp; Incurred by LOB - National vs Foreign</t>
  </si>
  <si>
    <t>13A</t>
  </si>
  <si>
    <t>Net Claims Paid &amp; Incurred by LOB - National Traditional vs Takaful</t>
  </si>
  <si>
    <t>13B</t>
  </si>
  <si>
    <t>Gross Loss Ratios by LOB - National vs Foreign</t>
  </si>
  <si>
    <t>14A</t>
  </si>
  <si>
    <t>Gross Loss Ratios by LOB - National Traditional vs Takaful</t>
  </si>
  <si>
    <t>14B</t>
  </si>
  <si>
    <t>Net Loss Ratios by LOB - National vs Foreign</t>
  </si>
  <si>
    <t>15A</t>
  </si>
  <si>
    <t>Net Loss Ratios by LOB - National Traditional vs Takaful</t>
  </si>
  <si>
    <t>15B</t>
  </si>
  <si>
    <t>Gross Combined Ratios by LOB - National vs Foreign</t>
  </si>
  <si>
    <t>16A</t>
  </si>
  <si>
    <t>Gross Combined Ratios by LOB - National Traditional vs Takaful</t>
  </si>
  <si>
    <t>16B</t>
  </si>
  <si>
    <t>Net Combined Ratios by LOB - National vs Foreign</t>
  </si>
  <si>
    <t>17A</t>
  </si>
  <si>
    <t>Net Combined Ratios by LOB - National Traditional vs Takaful</t>
  </si>
  <si>
    <t>17B</t>
  </si>
  <si>
    <t>Invested Assets by Class - National vs Foreign</t>
  </si>
  <si>
    <t>20A</t>
  </si>
  <si>
    <t>Invested Assets by Class - National Traditional vs Takaful</t>
  </si>
  <si>
    <t>20B</t>
  </si>
  <si>
    <t>Balance Sheet Key Figures - National vs Foreign</t>
  </si>
  <si>
    <t>21A</t>
  </si>
  <si>
    <t>Balance Sheet Key Figures - National Traditional vs Takaful</t>
  </si>
  <si>
    <t>Income Statement Key Figures - National vs Foreign</t>
  </si>
  <si>
    <t>22A</t>
  </si>
  <si>
    <t>Income Statement Key Figures - National Traditional vs Takaful</t>
  </si>
  <si>
    <t>22B</t>
  </si>
  <si>
    <t>Solvency Analysis - All Companies</t>
  </si>
  <si>
    <t>23A</t>
  </si>
  <si>
    <t>Solvency Analysis - National Companies</t>
  </si>
  <si>
    <t>23B</t>
  </si>
  <si>
    <t>GWP by LOB by Emirate</t>
  </si>
  <si>
    <t>24A</t>
  </si>
  <si>
    <t>NWP by LOB by Emirate</t>
  </si>
  <si>
    <t>24B</t>
  </si>
  <si>
    <t>Gross UPR by LOB by Emirate</t>
  </si>
  <si>
    <t>Net UPR by LOB by Emirate</t>
  </si>
  <si>
    <t>Gross Paid Claims by LOB by Emirate</t>
  </si>
  <si>
    <t>27A</t>
  </si>
  <si>
    <t>Net Paid Claims by LOB by Emirate</t>
  </si>
  <si>
    <t>27B</t>
  </si>
  <si>
    <t>Gross Results for Dubai</t>
  </si>
  <si>
    <t>Net Results for Dubai</t>
  </si>
  <si>
    <t>Gross Results for Abu Dhabi</t>
  </si>
  <si>
    <t>Net Results for Abu Dhabi</t>
  </si>
  <si>
    <t>Gross Results for Ajman</t>
  </si>
  <si>
    <t>Net Results for Ajman</t>
  </si>
  <si>
    <t>Gross Results for Umm Al Quwain</t>
  </si>
  <si>
    <t>31A</t>
  </si>
  <si>
    <t>Net Results for Umm Al Quwain</t>
  </si>
  <si>
    <t>31B</t>
  </si>
  <si>
    <t>Gross Results for Sharjah</t>
  </si>
  <si>
    <t>32A</t>
  </si>
  <si>
    <t>Net Results for Sharjah</t>
  </si>
  <si>
    <t>32B</t>
  </si>
  <si>
    <t>Gross Results for Ras Al Khaimah</t>
  </si>
  <si>
    <t>33A</t>
  </si>
  <si>
    <t>Net Results for Ras Al Khaimah</t>
  </si>
  <si>
    <t>33B</t>
  </si>
  <si>
    <t>Gross Results for Fujairah</t>
  </si>
  <si>
    <t>34A</t>
  </si>
  <si>
    <t>Net Results for Fujairah</t>
  </si>
  <si>
    <t>34B</t>
  </si>
  <si>
    <t>جدول رقم</t>
  </si>
  <si>
    <t>اجمالي الأقساط المكتتبة لتأمين الممتلكات والمسؤوليات والتأمين على الأشخاص وتكوين الأموال وفقاً لشركات التأمين الوطنية وشركات التأمين الأجنبية.</t>
  </si>
  <si>
    <t>اجمالي الأقساط المكتتبة لتأمين الممتلكات والمسؤوليات والتأمين على الأشخاص وتكوين الأموال وفقا لشركات التأمين التقليدي الوطنية وشركات التأمين التكافلي.</t>
  </si>
  <si>
    <t>اجمالي الأقساط المكتتبة لتأمين الممتلكات والمسؤوليات والتأمين على الأشخاص وتكوين الأموال للشركات الوطنية والشركات الأجنبية خلال عشر سنوات.</t>
  </si>
  <si>
    <t>اجمالي الأقساط المكتتبة وفقا لشركات التأمين الوطنية وشركات التأمين الاجنبية ووفقا لكل فرع من فروع التأمين.</t>
  </si>
  <si>
    <t>اجمالي الأقساط المكتتبة وفقا لشركات التأمين التقليدي الوطنية وشركات التأمين التكافلي ووفقا لكل فرع من فروع التأمين.</t>
  </si>
  <si>
    <t>اجمالي الأقساط المكتتبة لشركات التامين على الأشخاص وتكوين الأموال وشركات تامين الممتلكات والمسؤوليات والشركات التي تمارس النوعين معا.</t>
  </si>
  <si>
    <t>صافي الأقساط المكتتبة وفقا لشركات التأمين الوطنية والأجنبية.</t>
  </si>
  <si>
    <t>صافي الأقساط المكتتبة وفقا لشركات التأمين التقليدي الوطنية وشركات التأمين التكافلي الوطنية.</t>
  </si>
  <si>
    <t>نسبة الأقساط المحتفظ بها وفقا لشركات التأمين الوطنية وشركات التأمين الأجنبية.</t>
  </si>
  <si>
    <t>نسبة الأقساط المحتفظ بها وفقا لشركات التأمين التقليدي الوطنية وشركات التأمين التكافلي الوطنية.</t>
  </si>
  <si>
    <t>اجمالي الأقساط المكتسبة وفقا لشركات التأمين الوطنية وشركات التأمين الأجنبية.</t>
  </si>
  <si>
    <t>اجمالي الأقساط المكتسبة وفقا لشركات التأمين التقليدي الوطنية وشركات التأمين التكافلي.</t>
  </si>
  <si>
    <t>صافي الأقساط المكتسبة وفقا لشركات التأمين الوطنية وشركات التأمين الأجنبية.</t>
  </si>
  <si>
    <t>صافي الأقساط المكتسبة وفقا لشركات التأمين التقليدي الوطنية وشركات التأمين التكافلي الوطنية.</t>
  </si>
  <si>
    <t xml:space="preserve">اجمالي الأقساط المكتتبة وأعداد وثائق التأمين ومعدل القسط لكل وثيقة من كل فرع من فروع التامين. </t>
  </si>
  <si>
    <t>اجمالي الأقساط المكتتبة والعمولات المدفوعة حسب قنوات التوزيع لشركات التأمين الوطنية وشركات التأمين الأجنبية.</t>
  </si>
  <si>
    <t>اجمالي المخصصات الفنية وفقا لشركات التأمين الوطنية وشركات التأمين الأجنبية.</t>
  </si>
  <si>
    <t>اجمالي المخصصات الفنية وفقا لشركات التأمين التقليدي الوطنية وشركات التأمين التكافلي الوطنية.</t>
  </si>
  <si>
    <t>اجمالي المخصصات الفنية لشركات التامين على الأشخاص وتكوين الأموال وشركات تامين الممتلكات والمسؤوليات والشركات التي تمارس النوعين معا.</t>
  </si>
  <si>
    <t>صافي المخصصات الفنية حسب فرع التأمين وفقا لشركات التأمين الوطنية والأجنبية.</t>
  </si>
  <si>
    <t>صافي المخصصات الفنية وفقا لشركات التأمين التقليدي الوطنية وشركات التأمين التكافلي.</t>
  </si>
  <si>
    <t>إجمالي انواع المخصصات الفنية قبل استبعاد إعادة التامين ووفقا لكل نوع من المخصصات الفنية.</t>
  </si>
  <si>
    <t>صافي انواع المخصصات الفنية بعد استبعاد إعادة التامين ووفقا لكل نوع من المخصصات الفنية.</t>
  </si>
  <si>
    <t>اجمالي المطالبات المدفوعة والمتكبدة وفقا لشركات التأمين الوطنية وشركات التأمين الأجنبية.</t>
  </si>
  <si>
    <t xml:space="preserve"> اجمالي المطالبات المدفوعة والمتكبدة وفقا لشركات التأمين التقليدي الوطنية وشركات التأمين التكافلي الوطنية.</t>
  </si>
  <si>
    <t>صافي المطالبات المدفوعة والمتكبدة وفقا لشركات التأمين الوطنية وشركات التأمين الأجنبية.</t>
  </si>
  <si>
    <t>صافي المطالبات المدفوعة والمتكبدة وفقا لشركات التأمين التقليدي الوطنية وشركات التأمين التكافلي الوطنية.</t>
  </si>
  <si>
    <t>نسب الخسارة "الإجمالية" قبل استبعاد إعادة التأمين وفقا لشركات التأمين الوطنية والاجنبية.</t>
  </si>
  <si>
    <t>نسب الخسارة "الإجمالية" قبل استبعاد إعادة التأمين وفقا لشركات التأمين التقليدي الوطنية وشركات التأمين التكافلي الوطنية.</t>
  </si>
  <si>
    <t xml:space="preserve">نسب الخسارة "الصافية" بعد استبعاد إعادة التامين وفقا لشركات التأمين الوطنية وشركات التأمين الأجنبية. </t>
  </si>
  <si>
    <t>نسب الخسارة "الصافية" بعد استبعاد إعادة التامين وفقا لشركات التأمين التقليدي الوطنية وشركات التأمين التكافلي الوطنية ووفقا لكل فرع من فروع التأمين.</t>
  </si>
  <si>
    <t>نسبة العمولات ونسبة المصاريف والنسبة المجمعة "الإجمالية" قبل استبعاد إعادة التأمين وفقا لشركات التأمين الوطنية والاجنبية ووفقا لكل فرع من فروع التأمين.</t>
  </si>
  <si>
    <t>نسبة العمولات ونسبة المصاريف والنسبة المجمعة "الإجمالية" قبل استبعاد إعادة التأمين لشركات التأمين التقليدي الوطنية وشركات التأمين التكافلي الوطنية ووفقا لكل فرع من فروع التأمين.</t>
  </si>
  <si>
    <t>نسبة العمولات ونسبة المصاريف والنسبة المجمعة "الصافية" بعد استبعاد إعادة التأمين وفقا لشركات التأمين الوطنية وشركات التأمين الاجنبية ووفقا لكل فرع من فروع التأمين.</t>
  </si>
  <si>
    <t>نسبة العمولات ونسبة المصاريف والنسبة المجمعة "الصافية" بعد استبعاد إعادة التأمين لشركات التأمين التقليدي الوطنية وشركات التأمين التكافلي ووفقا لكل فرع من فروع التأمين.</t>
  </si>
  <si>
    <t>تحليل ربحية فرع تأمين المركبات “إجمالي" قبل استبعاد إعادة التأمين وبعد استبعاد إعادة التامين "صافي".</t>
  </si>
  <si>
    <t>تحليل ربحية فرع التأمين الصحي “إجمالي" قبل استبعاد إعادة التأمين و"صافي" بعد استبعاد إعادة التامين.</t>
  </si>
  <si>
    <t>اجمالي الأموال المستثمرة للشركات وفقا للفئات الاستثمارية وفقا لشركات التأمين الوطنية وشركات التأمين الأجنبية.</t>
  </si>
  <si>
    <t>اجمالي الأموال المستثمرة للشركات وفقا للفئات الاستثمارية لشركات التأمين التقليدي الوطنية وشركات التأمين التكافلي.</t>
  </si>
  <si>
    <t>قائمة المركز المالي للشركات وفقا لشركات التأمين الوطنية وشركات الاجنبية العاملة في الدولة.</t>
  </si>
  <si>
    <t>قائمة المركز المالي لشركات التأمين التقليدي الوطنية وشركات التأمين التكافلي الوطنية.</t>
  </si>
  <si>
    <t>قائمة الدخل للشركات وفقا لشركات التأمين الوطنية والأجنبية.</t>
  </si>
  <si>
    <t>قائمة الدخل لشركات التأمين التقليدي الوطنية وشركات التأمين التكافلي الوطنية.</t>
  </si>
  <si>
    <t>تحليل الملاءة المالية لكافة شركات التأمين العاملة في القطاع.</t>
  </si>
  <si>
    <t>تحليل الملاءة المالية لشركات التأمين الوطنية.</t>
  </si>
  <si>
    <t>اجمالي الأقساط المكتتبة حسب الامارة ووفقا لكل فرع من فروع التأمين.</t>
  </si>
  <si>
    <t>صافي الأقساط المكتتبة حسب الامارة ووفقا لكل فرع من فروع التأمين.</t>
  </si>
  <si>
    <t>عدد وثائق التأمين حسب الامارة ووفقا لكل فرع من فروع التأمين.</t>
  </si>
  <si>
    <t>اجمالي الأقساط غير المكتسبة حسب الامارة ووفقا لكل فرع من فروع التأمين.</t>
  </si>
  <si>
    <t>صافي الأقساط غير المكتسبة حسب الامارة ووفقا لكل فرع من فروع التأمين.</t>
  </si>
  <si>
    <t>اجمالي المطالبات المدفوعة حسب الامارة ووفقا لكل فرع من فروع التأمين.</t>
  </si>
  <si>
    <t>صافي المطالبات المدفوعة حسب الامارة ووفقا لكل فرع من فروع التأمين.</t>
  </si>
  <si>
    <t>بيانات التأمين لإمارة دبي بالقيمة الاجمالية.</t>
  </si>
  <si>
    <t>بيانات التأمين لإمارة دبي بالقيمة الصافية.</t>
  </si>
  <si>
    <t>بيانات التأمين لإمارة أبو ظبي بالقيمة الاجمالية.</t>
  </si>
  <si>
    <t>بيانات التأمين لإمارة أبو ظبي بالقيمة الصافية.</t>
  </si>
  <si>
    <t>بيانات التأمين لإمارة عجمان بالقيمة الاجمالية.</t>
  </si>
  <si>
    <t>بيانات التأمين لإمارة عجمان بالقيمة الصافية.</t>
  </si>
  <si>
    <t>بيانات التأمين لإمارة أم القيوين بالقيمة الاجمالية.</t>
  </si>
  <si>
    <t>بيانات التأمين لإمارة ام القيوين بالقيمة الصافية.</t>
  </si>
  <si>
    <t>بيانات التأمين لإمارة الشارقة بالقيمة الاجمالية.</t>
  </si>
  <si>
    <t>بيانات التأمين لإمارة الشارقة بالقيمة الصافية.</t>
  </si>
  <si>
    <t>بيانات التأمين لإمارة رأس الخيمة بالقيمة الاجمالية.</t>
  </si>
  <si>
    <t>بيانات التأمين لإمارة رأس الخيمة بالقيمة الصافية.</t>
  </si>
  <si>
    <t>بيانات التأمين لإمارة الفجيرة بالقيمة الاجمالية.</t>
  </si>
  <si>
    <t>بيانات التأمين لإمارة الفجيرة بالقيمة الصافية.</t>
  </si>
  <si>
    <t>National &amp; Foreign Companies</t>
  </si>
  <si>
    <t>Life, Non-Life &amp; Composite Companies</t>
  </si>
  <si>
    <t>Traditional &amp; Takaful National Companies</t>
  </si>
  <si>
    <t>Gross Written Premium by Line of Business</t>
  </si>
  <si>
    <t>Net Written Premium by Line of Business</t>
  </si>
  <si>
    <t>(Net Written Premium ÷ Gross Written Premium)</t>
  </si>
  <si>
    <t>Gross Earned Premium by Line of Business</t>
  </si>
  <si>
    <t>Net Earned Premium by Line of Business</t>
  </si>
  <si>
    <t>No. of Policies and Average Gross Written Premium</t>
  </si>
  <si>
    <t>Gross Written Premium &amp; Commission Paid by Distribution Channel</t>
  </si>
  <si>
    <t>Gross Commission, Expense &amp; Combined Ratios by Line of Business</t>
  </si>
  <si>
    <t>Net Commission, Expense &amp; Combined Ratios by Line of Business</t>
  </si>
  <si>
    <t>Statement of Financial Position</t>
  </si>
  <si>
    <t>Income Statement</t>
  </si>
  <si>
    <t>Solvency Analysis for National Companies</t>
  </si>
  <si>
    <t>Gross Written Premium by Emirate</t>
  </si>
  <si>
    <t>Net Written Premium by Emirate</t>
  </si>
  <si>
    <t>الشركات الوطنية والاجنبية</t>
  </si>
  <si>
    <t xml:space="preserve"> شركات التأمين التقليدي الوطنية وشركات التأمين التكافلي الوطنية </t>
  </si>
  <si>
    <t>(صافي الأقساط المكتتبة الى إجمالي الاقساط المكتتبة)</t>
  </si>
  <si>
    <t>Retention Ratios of Written Premium by Line of Business</t>
  </si>
  <si>
    <t>إجمالي الأقساط المكتتبة والعمولات المدفوعة حسب قنوات التوزيع الشركات الوطنية والاجنبية</t>
  </si>
  <si>
    <t>نسبة العمولات ونسبة المصاريف والنسبة المجمعة (الإجمالية) حسب فرع التأمين</t>
  </si>
  <si>
    <t>نسبة العمولات ونسبة المصاريف والنسبة المجمعة (الصافية) حسب فرع التأمين</t>
  </si>
  <si>
    <t>تحليل الربحية للتأمين على المركبات</t>
  </si>
  <si>
    <t>قائمة المركز المالي</t>
  </si>
  <si>
    <t>قائمة الدخل</t>
  </si>
  <si>
    <t>تحليل الملاءة المالية للشركات الوطنية</t>
  </si>
  <si>
    <t>إجمالي المطالبات المدفوعة حسب الإمارة</t>
  </si>
  <si>
    <t>صافي المطالبات المدفوعة حسب الإمارة</t>
  </si>
  <si>
    <t>البيانات بالإجمالي لإمارة دبي</t>
  </si>
  <si>
    <t>البيانات بالصافي لإمارة دبي</t>
  </si>
  <si>
    <t>Property and Liability Insurance</t>
  </si>
  <si>
    <t>Insurance of Persons &amp; Fund Accumulation</t>
  </si>
  <si>
    <t>تأمين الممتلكات والمسؤوليات</t>
  </si>
  <si>
    <t>Share of National Companies</t>
  </si>
  <si>
    <t>حصة الشركات الوطنية</t>
  </si>
  <si>
    <t>Share of Foreign Companies</t>
  </si>
  <si>
    <t>حصة الشركات الأجنبية</t>
  </si>
  <si>
    <t>Share of Traditional Insurance Companies</t>
  </si>
  <si>
    <t>حصة شركات التأمين التقليدي</t>
  </si>
  <si>
    <t>Share of Takaful Insurance Companies</t>
  </si>
  <si>
    <t>حصة شركات التأمين التكافلي</t>
  </si>
  <si>
    <t>Other</t>
  </si>
  <si>
    <t>أخرى</t>
  </si>
  <si>
    <t>دفعات الحياة وتكوين الأموال</t>
  </si>
  <si>
    <t>تأمين السيارات والمركبات الأخرى</t>
  </si>
  <si>
    <t>GWP</t>
  </si>
  <si>
    <t>إجمالي الأقساط بالألف درهم</t>
  </si>
  <si>
    <t>شركات التأمين على الأشخاص وتكوين الأموال</t>
  </si>
  <si>
    <t>شركات تأمين الممتلكات والمسؤوليات</t>
  </si>
  <si>
    <t>شركات التأمين (النوعين معاً)</t>
  </si>
  <si>
    <t>شركات التأمين على الحياة وشركات التأمينات العامة وشركات التأمين على الحياة والتأمينات العامة</t>
  </si>
  <si>
    <t>Profit / (Loss)</t>
  </si>
  <si>
    <t>Equity and debt securities</t>
  </si>
  <si>
    <t xml:space="preserve">الأوراق المالية وسندات الدين </t>
  </si>
  <si>
    <t>Reserves</t>
  </si>
  <si>
    <t>الإحتياطيات</t>
  </si>
  <si>
    <t>صافي الموجودات المقبولة مطروحا منها المطلوبات</t>
  </si>
  <si>
    <t>نسبة الحد الأدنى لرأس المال</t>
  </si>
  <si>
    <t>MCR Solvency Ratio</t>
  </si>
  <si>
    <t>نسبة ملاءة رأس المال</t>
  </si>
  <si>
    <t>SCR Solvency Ratio</t>
  </si>
  <si>
    <t>نسبة المبلغ الأدنى للضمان</t>
  </si>
  <si>
    <t>MGF Solvency Ratio</t>
  </si>
  <si>
    <t>Additional paid in capital</t>
  </si>
  <si>
    <t>رأس المال الإضافي المدفوع</t>
  </si>
  <si>
    <t>جدول رقم 1A</t>
  </si>
  <si>
    <t>TABLE 1A</t>
  </si>
  <si>
    <t>جدول رقم 1AA</t>
  </si>
  <si>
    <t>National Companies          الشركات الوطنية</t>
  </si>
  <si>
    <t>TABLE 1AA</t>
  </si>
  <si>
    <t>جدول رقم 1AB</t>
  </si>
  <si>
    <t>Foreign Branches          الشركات الأجنبية</t>
  </si>
  <si>
    <t>TABLE 1AB</t>
  </si>
  <si>
    <t>جدول رقم 1B</t>
  </si>
  <si>
    <t>TABLE 1B</t>
  </si>
  <si>
    <t>جدول رقم 1BA</t>
  </si>
  <si>
    <t>TABLE 1BA</t>
  </si>
  <si>
    <t>جدول رقم 1BB</t>
  </si>
  <si>
    <t>TABLE 1BB</t>
  </si>
  <si>
    <t>جدول رقم 1C</t>
  </si>
  <si>
    <t>TABLE 1C</t>
  </si>
  <si>
    <t>جدول رقم 1CA</t>
  </si>
  <si>
    <t>TABLE 1CA</t>
  </si>
  <si>
    <t>جدول رقم 1CB</t>
  </si>
  <si>
    <t>TABLE 1CB</t>
  </si>
  <si>
    <t>جدول رقم 2A</t>
  </si>
  <si>
    <t>TABLE 2A</t>
  </si>
  <si>
    <t>جدول رقم 2B</t>
  </si>
  <si>
    <t>TABLE 2B</t>
  </si>
  <si>
    <t>جدول رقم 2C</t>
  </si>
  <si>
    <t>TABLE 2C</t>
  </si>
  <si>
    <t>جدول رقم 3A</t>
  </si>
  <si>
    <t>TABLE 3A</t>
  </si>
  <si>
    <t>جدول رقم 3B</t>
  </si>
  <si>
    <t>TABLE 3B</t>
  </si>
  <si>
    <t>جدول رقم 4A</t>
  </si>
  <si>
    <t>TABLE 4A</t>
  </si>
  <si>
    <t>جدول رقم 4B</t>
  </si>
  <si>
    <t>TABLE 4B</t>
  </si>
  <si>
    <t>جدول رقم 5A</t>
  </si>
  <si>
    <t>TABLE 5A</t>
  </si>
  <si>
    <t>جدول رقم 5B</t>
  </si>
  <si>
    <t>TABLE 5B</t>
  </si>
  <si>
    <t>جدول رقم 6A</t>
  </si>
  <si>
    <t>TABLE 6A</t>
  </si>
  <si>
    <t>جدول رقم 6B</t>
  </si>
  <si>
    <t>TABLE 6B</t>
  </si>
  <si>
    <t>جدول رقم 7</t>
  </si>
  <si>
    <t>TABLE 7</t>
  </si>
  <si>
    <t>جدول رقم 8</t>
  </si>
  <si>
    <t>TABLE 8</t>
  </si>
  <si>
    <t>Gross Written Premiums (اجمالي الاقساط المكتتبة)</t>
  </si>
  <si>
    <t>Percent of Total Gross Premium (توزيع إجمالي الأقساط)</t>
  </si>
  <si>
    <t>Commission Paid (العمولات المدفوعة)</t>
  </si>
  <si>
    <t>Commission Ratio (نسبة العمولات )</t>
  </si>
  <si>
    <t>جدول رقم 9A</t>
  </si>
  <si>
    <t>TABLE 9A</t>
  </si>
  <si>
    <t>جدول رقم 9B</t>
  </si>
  <si>
    <t>TABLE 9B</t>
  </si>
  <si>
    <t>جدول رقم 9C</t>
  </si>
  <si>
    <t>TABLE 9C</t>
  </si>
  <si>
    <t>جدول رقم 10A</t>
  </si>
  <si>
    <t>TABLE 10A</t>
  </si>
  <si>
    <t>جدول رقم 10B</t>
  </si>
  <si>
    <t>TABLE 10B</t>
  </si>
  <si>
    <t>جدول رقم 11A</t>
  </si>
  <si>
    <t>TABLE 11A</t>
  </si>
  <si>
    <t>جدول رقم 11B</t>
  </si>
  <si>
    <t>TABLE 11B</t>
  </si>
  <si>
    <t>جدول رقم 12A</t>
  </si>
  <si>
    <t>TABLE 12A</t>
  </si>
  <si>
    <t>جدول رقم 12B</t>
  </si>
  <si>
    <t>TABLE 12B</t>
  </si>
  <si>
    <t>جدول رقم 13A</t>
  </si>
  <si>
    <t>TABLE 13A</t>
  </si>
  <si>
    <t>جدول رقم 13B</t>
  </si>
  <si>
    <t>TABLE 13B</t>
  </si>
  <si>
    <t>جدول رقم 14A</t>
  </si>
  <si>
    <t>TABLE 14A</t>
  </si>
  <si>
    <t>جدول رقم 14B</t>
  </si>
  <si>
    <t>TABLE 14B</t>
  </si>
  <si>
    <t>جدول رقم 15A</t>
  </si>
  <si>
    <t>TABLE 15A</t>
  </si>
  <si>
    <t>جدول رقم 15B</t>
  </si>
  <si>
    <t>TABLE 15B</t>
  </si>
  <si>
    <t>جدول رقم 16A</t>
  </si>
  <si>
    <t>TABLE 16A</t>
  </si>
  <si>
    <t>جدول رقم 16B</t>
  </si>
  <si>
    <t>TABLE 16B</t>
  </si>
  <si>
    <t>جدول رقم 17A</t>
  </si>
  <si>
    <t>TABLE 17A</t>
  </si>
  <si>
    <t>جدول رقم 17B</t>
  </si>
  <si>
    <t>TABLE 17B</t>
  </si>
  <si>
    <t>جدول رقم 18</t>
  </si>
  <si>
    <t>TABLE 18</t>
  </si>
  <si>
    <t>Gross of Reinsurance (إجمالي من إعادة التأمين)</t>
  </si>
  <si>
    <t>Net of Reinsurance (صافي من إعادة التأمين)</t>
  </si>
  <si>
    <t>جدول رقم 19</t>
  </si>
  <si>
    <t>TABLE 19</t>
  </si>
  <si>
    <t>جدول رقم 20A</t>
  </si>
  <si>
    <t>TABLE 20A</t>
  </si>
  <si>
    <t>Percent of Total (النسبة من الإجمالي)</t>
  </si>
  <si>
    <t>جدول رقم 20B</t>
  </si>
  <si>
    <t>TABLE 20B</t>
  </si>
  <si>
    <t>جدول رقم 21A</t>
  </si>
  <si>
    <t>TABLE 21A</t>
  </si>
  <si>
    <t>جدول رقم 21B</t>
  </si>
  <si>
    <t>TABLE 21B</t>
  </si>
  <si>
    <t>جدول رقم 22A</t>
  </si>
  <si>
    <t>TABLE 22A</t>
  </si>
  <si>
    <t>جدول رقم 22B</t>
  </si>
  <si>
    <t>TABLE 22B</t>
  </si>
  <si>
    <t>جدول رقم 23A</t>
  </si>
  <si>
    <t>TABLE 23A</t>
  </si>
  <si>
    <t>جدول رقم 23B</t>
  </si>
  <si>
    <t>TABLE 23B</t>
  </si>
  <si>
    <t>جدول رقم 24A</t>
  </si>
  <si>
    <t>TABLE 24A</t>
  </si>
  <si>
    <t>جدول رقم 24B</t>
  </si>
  <si>
    <t>TABLE 24B</t>
  </si>
  <si>
    <t>جدول رقم 25</t>
  </si>
  <si>
    <t>TABLE 25</t>
  </si>
  <si>
    <t>جدول رقم 26A</t>
  </si>
  <si>
    <t>TABLE 26A</t>
  </si>
  <si>
    <t>جدول رقم 26B</t>
  </si>
  <si>
    <t>TABLE 26B</t>
  </si>
  <si>
    <t>جدول رقم 27A</t>
  </si>
  <si>
    <t>TABLE 27A</t>
  </si>
  <si>
    <t>جدول رقم 27B</t>
  </si>
  <si>
    <t>TABLE 27B</t>
  </si>
  <si>
    <t>جدول رقم 28A</t>
  </si>
  <si>
    <t>TABLE 28A</t>
  </si>
  <si>
    <t>جدول رقم 28B</t>
  </si>
  <si>
    <t>TABLE 28B</t>
  </si>
  <si>
    <t>البيانات بالإجمالي لإمارة أبو ظبي</t>
  </si>
  <si>
    <t>جدول رقم 29A</t>
  </si>
  <si>
    <t>TABLE 29A</t>
  </si>
  <si>
    <t>البيانات بالصافي لإمارة أبو ظبي</t>
  </si>
  <si>
    <t>جدول رقم 29B</t>
  </si>
  <si>
    <t>TABLE 29B</t>
  </si>
  <si>
    <t>البيانات بالإجمالي لإمارة عجمان</t>
  </si>
  <si>
    <t>جدول رقم 30A</t>
  </si>
  <si>
    <t>TABLE 30A</t>
  </si>
  <si>
    <t>البيانات بالصافي لإمارة عجمان</t>
  </si>
  <si>
    <t>جدول رقم 30B</t>
  </si>
  <si>
    <t>TABLE 30B</t>
  </si>
  <si>
    <t>جدول رقم 31A</t>
  </si>
  <si>
    <t>TABLE 31A</t>
  </si>
  <si>
    <t>البيانات بالإجمالي لإمارة أم القيوين</t>
  </si>
  <si>
    <t>جدول رقم 31B</t>
  </si>
  <si>
    <t>TABLE 31B</t>
  </si>
  <si>
    <t>البيانات بالصافي لإمارة أم القيوين</t>
  </si>
  <si>
    <t>البيانات بالإجمالي لإمارة الشارقة</t>
  </si>
  <si>
    <t>جدول رقم 32A</t>
  </si>
  <si>
    <t>TABLE 32A</t>
  </si>
  <si>
    <t>جدول رقم 32B</t>
  </si>
  <si>
    <t>TABLE 32B</t>
  </si>
  <si>
    <t>البيانات بالصافي لإمارة الشارقة</t>
  </si>
  <si>
    <t>البيانات بالإجمالي لإمارة رأس الخيمة</t>
  </si>
  <si>
    <t>جدول رقم 33A</t>
  </si>
  <si>
    <t>TABLE 33A</t>
  </si>
  <si>
    <t>البيانات بالصافي لإمارة رأس الخيمة</t>
  </si>
  <si>
    <t>جدول رقم 33B</t>
  </si>
  <si>
    <t>TABLE 33B</t>
  </si>
  <si>
    <t>البيانات بالإجمالي لإمارة الفجيرة</t>
  </si>
  <si>
    <t>جدول رقم 34A</t>
  </si>
  <si>
    <t>TABLE 34A</t>
  </si>
  <si>
    <t>البيانات بالصافي لإمارة الفجيرة</t>
  </si>
  <si>
    <t>جدول رقم 34B</t>
  </si>
  <si>
    <t>TABLE 34B</t>
  </si>
  <si>
    <t>National Traditional Insurance Companies
شركات التأمين التقليدي الوطنية</t>
  </si>
  <si>
    <t>National Takaful Insurance Companies 
شركات التأمين التكافلي الوطنية</t>
  </si>
  <si>
    <t>(2016 - 2021)</t>
  </si>
  <si>
    <t>(2012 - 2021)</t>
  </si>
  <si>
    <t>(2021)</t>
  </si>
  <si>
    <t>فئة الموجودات</t>
  </si>
  <si>
    <t>إجمالي الاقساط المُكتتبة</t>
  </si>
  <si>
    <t>إجمالي الأقساط المُكتتبة حسب فرع التأمين</t>
  </si>
  <si>
    <t>صافي الأقساط المُكتتبة حسب فرع التأمين</t>
  </si>
  <si>
    <t xml:space="preserve">نسب الاحتفاظ بالاقساط المُكتتبة حسب فرع التأمين </t>
  </si>
  <si>
    <t>إجمالي الأقساط المُكتسبة حسب فرع التأمين</t>
  </si>
  <si>
    <t>صافي الأقساط المُكتسبة حسب فرع التأمين</t>
  </si>
  <si>
    <t>إجمالي الأقساط غير المُكتسبة حسب الإمارة</t>
  </si>
  <si>
    <t>صافي الأقساط غير المُكتسبة حسب الإمارة</t>
  </si>
  <si>
    <t>ANNUAL  STATISTICAL REPORT FOR THE</t>
  </si>
  <si>
    <t>فئة الموجودات (الأصول)</t>
  </si>
  <si>
    <t>إجمالي الموجودات (الأصول) المستثمرة</t>
  </si>
  <si>
    <t>موجودات (أصول) مستثمرة أخرى</t>
  </si>
  <si>
    <t>الموجودات (الأصول) المستثمرة حسب الفئة</t>
  </si>
  <si>
    <t>الموجودات (الأصول)</t>
  </si>
  <si>
    <t>مجموع الموجودات (الأصول)</t>
  </si>
  <si>
    <t>المطلوبات (الخصوم)</t>
  </si>
  <si>
    <t>مجموع المطلوبات (الخصوم)</t>
  </si>
  <si>
    <t>مجموع حقوق المساهمين والمطلوبات (الخصوم)</t>
  </si>
  <si>
    <t>التقرير الاحصائي السنوي عن نشاط قطاع التأمين بدولة الإمارات العربية المتحدة لعام 2021</t>
  </si>
  <si>
    <t>TAKAFUL COMPANIES</t>
  </si>
  <si>
    <t>Motor Insurance Profitability Analysis</t>
  </si>
  <si>
    <t>Health INSURANCE Profitability Analysis</t>
  </si>
  <si>
    <t>Loans secured by Life insurance policies</t>
  </si>
  <si>
    <t>Registration Number</t>
  </si>
  <si>
    <t>شركة أبوظبي الوطنية للتامين</t>
  </si>
  <si>
    <t>Abu Dhabi National Insurance Company</t>
  </si>
  <si>
    <t>شركة الامارات للتأمين (ش.م.ع)</t>
  </si>
  <si>
    <t>شركة العين الاهلية للتأمين</t>
  </si>
  <si>
    <t>شركة دبي للتأمين شركة مساهمة عامة</t>
  </si>
  <si>
    <t>Dubai Insurance Company (PSC)</t>
  </si>
  <si>
    <t>شركة الظفرة للتأمين</t>
  </si>
  <si>
    <t>Al dhafra Insurance Company</t>
  </si>
  <si>
    <t>الشركة العربية الاسكندنافية للتأمين (ش.م.ع) - تكافل - اسكانا للتأمين</t>
  </si>
  <si>
    <t>Arabian Scandinavian Insurance</t>
  </si>
  <si>
    <t>شركة رأس الخيمة الوطنية للتأمين</t>
  </si>
  <si>
    <t>Ras Al Khaimah National Insurance Company P.S.C</t>
  </si>
  <si>
    <t>شركة التأمين فيدلتي المتحدة</t>
  </si>
  <si>
    <t>United Fidelity Insurance Company</t>
  </si>
  <si>
    <t>شركة عمان للتأمين (ش.م.ع)</t>
  </si>
  <si>
    <t>(Oman Insurance  Company (PSC</t>
  </si>
  <si>
    <t>Al Wathba National Insurance Company</t>
  </si>
  <si>
    <t>شركة الفجيرة الوطنية للتأمين - ش . م . ع</t>
  </si>
  <si>
    <t>شركة الشارقة للتأمين</t>
  </si>
  <si>
    <t>Sharjah Insurance Company (P.S.C)</t>
  </si>
  <si>
    <t>شركة أورينت للتأمين</t>
  </si>
  <si>
    <t>Orient Insurance Company</t>
  </si>
  <si>
    <t>شركة البحيرة الوطنية للتأمين</t>
  </si>
  <si>
    <t>شركة الصقر الوطنية للتأمين (شركة مساهمة عامة)</t>
  </si>
  <si>
    <t>الشركة الإسلامية العربية للتأمين ( سلامة )</t>
  </si>
  <si>
    <t>اللاينس للتأمين</t>
  </si>
  <si>
    <t>شركة التأمين العربية ش م ل</t>
  </si>
  <si>
    <t>Arabia Insurance Company sal</t>
  </si>
  <si>
    <t>شركة التأمين الأردنية المساهمة المحدودة</t>
  </si>
  <si>
    <t>شركة التأمين العربية السعودية ش . م . ب(م)</t>
  </si>
  <si>
    <t>Saudi Arabian Insurance Company B.S.C (C)</t>
  </si>
  <si>
    <t>شركة سهامي بيمة ايران</t>
  </si>
  <si>
    <t>Iran Insurance Company</t>
  </si>
  <si>
    <t>ميتسوى  سوميتومو انشورانس كومبانى ليمتد</t>
  </si>
  <si>
    <t>اميركان لايف انشورنس كومباني</t>
  </si>
  <si>
    <t>American Life Insurance Company</t>
  </si>
  <si>
    <t>ذي أورينتال أنشورانس كومباني ليمتد</t>
  </si>
  <si>
    <t>The Oriental Insurance Company Limited</t>
  </si>
  <si>
    <t>شركة قطر للتأمين</t>
  </si>
  <si>
    <t>الإتحاد الوطني - شركة الضمان العامة للشرق الأدنى</t>
  </si>
  <si>
    <t>الشركة القطرية العامة للتأمين و إعادة التأمين ش.م.ق</t>
  </si>
  <si>
    <t>أدمجي أنشورنس كومباني ليمتد</t>
  </si>
  <si>
    <t>Adamjee Insurance Company Limited</t>
  </si>
  <si>
    <t>طوكيو مارين اند نيتشيدو فايرانشورانس كومباني ليمتد</t>
  </si>
  <si>
    <t>سيغنا الشرق الأوسط للتأمين ش.م.ل</t>
  </si>
  <si>
    <t>Cigna Insurance Middle East S.A.L</t>
  </si>
  <si>
    <t>ذي نيو انديا اشورانس كومباني ليمتد</t>
  </si>
  <si>
    <t>The New India Assurance Company Limited</t>
  </si>
  <si>
    <t>ستيت لايف أنشورانس كوربوريشن أوف باكستان</t>
  </si>
  <si>
    <t>State Life Insurance Corporation Of Pakistan</t>
  </si>
  <si>
    <t>أسيكورازيوني جنرالي أس .بي .ايه</t>
  </si>
  <si>
    <t>Assicurazioni Generali S.P.A</t>
  </si>
  <si>
    <t>الشركة الوطنية للتأمينات العامة</t>
  </si>
  <si>
    <t>زيوريخ لايف أنشورانس كومباني ليمتد</t>
  </si>
  <si>
    <t>Zurich Life Insurance Company Limited</t>
  </si>
  <si>
    <t>زيوريخ إنترناشيونال لايف ليمتد</t>
  </si>
  <si>
    <t>Zurich International Life Limited</t>
  </si>
  <si>
    <t>دبي الوطنية للتأمين واعادة التأمين ش.م.ع</t>
  </si>
  <si>
    <t>رويال أند صن آللاينس للتأمين ( الشرق الاوسط ) ش . م . ب(مقفلة)</t>
  </si>
  <si>
    <t>شركة الخزنة للتأمين</t>
  </si>
  <si>
    <t>شركة الاتحاد للتأمين</t>
  </si>
  <si>
    <t>Union Insurance</t>
  </si>
  <si>
    <t>أكسا للتأمين (الخليج) ش.م.ب (م) فرع دبي</t>
  </si>
  <si>
    <t>AXA  Insurance Gulf  B.S.C(c) Dubai</t>
  </si>
  <si>
    <t>شركة دبى الإسلامية للتأمين وإعادة التأمين ( أمان )</t>
  </si>
  <si>
    <t>Dubai Islamic Insurance &amp; Reinsurance Co. (Aman) P.S.C</t>
  </si>
  <si>
    <t>شركة أبوظبي الوطنية للتكافل - ش م ع - تكافل</t>
  </si>
  <si>
    <t>Abu Dhabi National Takaful Company - P S C - Takaful.</t>
  </si>
  <si>
    <t>شركة التأمين على الحياة (العالمية)ش.م.ب (مقفلة)</t>
  </si>
  <si>
    <t>الشركة الوطنية للضمان الصحي (ضمان</t>
  </si>
  <si>
    <t>The National Health Insurance Company (Daman) PJS</t>
  </si>
  <si>
    <t>جنرال انشورانس كوربوريشن اوف انديا</t>
  </si>
  <si>
    <t>General Insurance Corporation Of India</t>
  </si>
  <si>
    <t>فريندز بروفيدنت انترناشيونال ليمتد</t>
  </si>
  <si>
    <t>Friends Provident International Limited</t>
  </si>
  <si>
    <t>الشركة الوطنية للتأمين على الحياة والعام ش م ع ع</t>
  </si>
  <si>
    <t>National Life and General Insurance Company SAOG</t>
  </si>
  <si>
    <t>شركة نور للتكافل العائلي</t>
  </si>
  <si>
    <t>Noor Takaful Family PJSC</t>
  </si>
  <si>
    <t>أميريكان هوم أشورانس كومباني (فرع دبي</t>
  </si>
  <si>
    <t>American Home Insurance Company (Dubai Br.)</t>
  </si>
  <si>
    <t>شركة دار التكافل  ش.م.ع</t>
  </si>
  <si>
    <t>Dar Al Takaful PJSC</t>
  </si>
  <si>
    <t>تشب تيمبست لايف ري انشورانس ليمتد</t>
  </si>
  <si>
    <t>CHUBB Tempest Life ReInsurance Ltd</t>
  </si>
  <si>
    <t>شركة ميثاق للتأمين التكافلي</t>
  </si>
  <si>
    <t>Methaq Takaful Insurance</t>
  </si>
  <si>
    <t>شركة اكسا الهلال الأخضر للتأمين ش.م.ع</t>
  </si>
  <si>
    <t>AXA Green Crescent Insurance Company P.J.S.C</t>
  </si>
  <si>
    <t>شركة الهلال للتكافل ش.م.ع</t>
  </si>
  <si>
    <t>Al Hilal Takafu P.S.C</t>
  </si>
  <si>
    <t>شركة نور للتكافل العام</t>
  </si>
  <si>
    <t>Noor Takaful General PJSC</t>
  </si>
  <si>
    <t>تكافل الامارات - تأمين (ش.م.ع)</t>
  </si>
  <si>
    <t>Takaful Emarat - Insurance PSC</t>
  </si>
  <si>
    <t>شركة الإمارات لتأمين ائتمان الصادرات</t>
  </si>
  <si>
    <t>Export Credit Insurance Company of The Emirates</t>
  </si>
  <si>
    <t>دار التأمين ش.م.ع</t>
  </si>
  <si>
    <t>Insurance House</t>
  </si>
  <si>
    <t>شركة الوطنية للتكافل ش.م.ع (وطنية)</t>
  </si>
  <si>
    <t>Al Watania Takaful</t>
  </si>
  <si>
    <t>شركة المتوسط والخليج للتأمين وإعادة التأمين "ميد غلف" ش م ب مقفلة</t>
  </si>
  <si>
    <t>The Mediterranean &amp; Gulf Insurance &amp; Reinsurance Company BSC (c)  - Medgulf</t>
  </si>
  <si>
    <t>شركة اورينت يو ان بي تكافل(مساهمة عامة)</t>
  </si>
  <si>
    <t>Orient UNB Takaful(PJSC)</t>
  </si>
  <si>
    <t>الاسم</t>
  </si>
  <si>
    <t>Al Ain Ahlia Insurance Company</t>
  </si>
  <si>
    <t>Emirates Insurance Company (PSC)</t>
  </si>
  <si>
    <t>Al Fujairah National Insurance Company PSC</t>
  </si>
  <si>
    <t>Al Khazna Insurance Company P.S.C</t>
  </si>
  <si>
    <t>Name</t>
  </si>
  <si>
    <t>الموقع الالكتروني</t>
  </si>
  <si>
    <t>Web Site</t>
  </si>
  <si>
    <t>www.adnic.ae</t>
  </si>
  <si>
    <t xml:space="preserve">www.alaininsurance.com </t>
  </si>
  <si>
    <t xml:space="preserve">www.dubins.ae </t>
  </si>
  <si>
    <t xml:space="preserve">www.aldhafrainsurance.ae </t>
  </si>
  <si>
    <t>تاريخ القيد</t>
  </si>
  <si>
    <t>رقم القيد</t>
  </si>
  <si>
    <t>Registration Date</t>
  </si>
  <si>
    <t>شركة مساهمة عامة</t>
  </si>
  <si>
    <t>فرع شركة أجنبية</t>
  </si>
  <si>
    <t>فرع شركة خليجية</t>
  </si>
  <si>
    <t>Legal Type</t>
  </si>
  <si>
    <t>دليل شركات التأمين في دولة الإمارات العربية المتحدة</t>
  </si>
  <si>
    <t>Directory of insurance companies in the United Arab Emirates</t>
  </si>
  <si>
    <t>الشكل القانوني</t>
  </si>
  <si>
    <t xml:space="preserve">أنواع التأمين </t>
  </si>
  <si>
    <t xml:space="preserve">Insurance Type </t>
  </si>
  <si>
    <t>شركة الوثبة الوطنية للتأمين</t>
  </si>
  <si>
    <t>تأمين الممتلكات والمسؤوليات + تأمين الأشخاص وعمليات تكوين الأموال</t>
  </si>
  <si>
    <t>تأمين الأشخاص وعمليات تكوين الأموال</t>
  </si>
  <si>
    <t>Al Buharia National Insurance Company</t>
  </si>
  <si>
    <t>Al Sagr National Insurance Company (PSC)</t>
  </si>
  <si>
    <t>Alliance Insurance Company</t>
  </si>
  <si>
    <t>Islamic Arab Insurance Company "SALAMA"</t>
  </si>
  <si>
    <t>Jordan Insurance Company Ltd</t>
  </si>
  <si>
    <t>Qatar Insurance Company</t>
  </si>
  <si>
    <t>Al Ittihad Al Watani - General Insurance Company for the Near East</t>
  </si>
  <si>
    <t>Qatar General Insurance &amp; Reinsurance Company S.A.Q</t>
  </si>
  <si>
    <t>Tokio Marine &amp; Nichido Fire Insurance Company Ltd</t>
  </si>
  <si>
    <t>Mitsui Sumitomo Insurance Company Ltd</t>
  </si>
  <si>
    <t>National General Insurance Company</t>
  </si>
  <si>
    <t>Dubai National Insurance &amp; Reinsurance Company P.S.C</t>
  </si>
  <si>
    <t>Royal &amp; Sun Alliance Insurance Company (Middle East) BSCC</t>
  </si>
  <si>
    <t>Life Insurance Corporation Company (International) B.S.C(C)</t>
  </si>
  <si>
    <t>Property and Liability Insurance + Insurance of Persons and Fund Accumulation Operations</t>
  </si>
  <si>
    <t>تأمين ضمان الصادرات</t>
  </si>
  <si>
    <t>Insurance of Persons and Fund Accumulation Operations</t>
  </si>
  <si>
    <t>Export guarantee insurance</t>
  </si>
  <si>
    <t>Public Joint Stock</t>
  </si>
  <si>
    <t>United Arab Emirate</t>
  </si>
  <si>
    <t>Foreign Company Branch</t>
  </si>
  <si>
    <t>جنسية الشركة</t>
  </si>
  <si>
    <t>Company Nationality</t>
  </si>
  <si>
    <t>تأمين تقليدي</t>
  </si>
  <si>
    <t>تأمين تكافلي</t>
  </si>
  <si>
    <t>تأمين تقليدي / تأمين تكافلي</t>
  </si>
  <si>
    <t>Traditional Insurance / Takaful Insurance</t>
  </si>
  <si>
    <t>www.arabiainsurance.com</t>
  </si>
  <si>
    <t>Takaful Insurance</t>
  </si>
  <si>
    <t>الإمارات العربية المتحدة</t>
  </si>
  <si>
    <t>لبنان</t>
  </si>
  <si>
    <t>Lebanon</t>
  </si>
  <si>
    <t>Traditional Insurance</t>
  </si>
  <si>
    <t>GCC Company Branch</t>
  </si>
  <si>
    <t>Bahrain</t>
  </si>
  <si>
    <t>البحرين</t>
  </si>
  <si>
    <t>www.eminsco.com</t>
  </si>
  <si>
    <t>www.emirates.net.ae</t>
  </si>
  <si>
    <t>www.rakinsurance.com</t>
  </si>
  <si>
    <t>www.fidelityunited.ae</t>
  </si>
  <si>
    <t>www.tameen.ae</t>
  </si>
  <si>
    <t>www.awnic.com</t>
  </si>
  <si>
    <t>www.albuhaira.com</t>
  </si>
  <si>
    <t>www.alsagrins.ae</t>
  </si>
  <si>
    <t>www.salama.ae</t>
  </si>
  <si>
    <t>www.alliance-uae.com</t>
  </si>
  <si>
    <t xml:space="preserve">الأردن </t>
  </si>
  <si>
    <t>Jordan</t>
  </si>
  <si>
    <t>www.damana.com</t>
  </si>
  <si>
    <t xml:space="preserve">ايران </t>
  </si>
  <si>
    <t>www.bimehir.ae</t>
  </si>
  <si>
    <t xml:space="preserve">Iran, Islamic Republic of </t>
  </si>
  <si>
    <t xml:space="preserve">اليابان </t>
  </si>
  <si>
    <t>Japan</t>
  </si>
  <si>
    <t xml:space="preserve">الولايات المتحدة الامريكية </t>
  </si>
  <si>
    <t>www.metlife.com</t>
  </si>
  <si>
    <t>United  States of America</t>
  </si>
  <si>
    <t xml:space="preserve">الهند </t>
  </si>
  <si>
    <t>www.oicgulf.ae</t>
  </si>
  <si>
    <t>India</t>
  </si>
  <si>
    <t>قطر</t>
  </si>
  <si>
    <t>www.qici.com.qa</t>
  </si>
  <si>
    <t>Qatar</t>
  </si>
  <si>
    <t>www.unic-aiaw.com</t>
  </si>
  <si>
    <t>www.qgirc.ae</t>
  </si>
  <si>
    <t xml:space="preserve">باكستان </t>
  </si>
  <si>
    <t>www.adamjeeinsurance.com</t>
  </si>
  <si>
    <t>Pakistan</t>
  </si>
  <si>
    <t>www.tmnf.ae</t>
  </si>
  <si>
    <t xml:space="preserve">لبنان </t>
  </si>
  <si>
    <t>www.cigna.com</t>
  </si>
  <si>
    <t>www.nia-dubai.com</t>
  </si>
  <si>
    <t>باكستان</t>
  </si>
  <si>
    <t>إيطاليا</t>
  </si>
  <si>
    <t>www.generali-uae.com</t>
  </si>
  <si>
    <t>Italy</t>
  </si>
  <si>
    <t>سويسرا</t>
  </si>
  <si>
    <t>www.zurich.com</t>
  </si>
  <si>
    <t>Switzerland</t>
  </si>
  <si>
    <t>المملكة المتحدة</t>
  </si>
  <si>
    <t>United Kingdom</t>
  </si>
  <si>
    <t>www.dnirc.com</t>
  </si>
  <si>
    <t>bahrain</t>
  </si>
  <si>
    <t>www.akic.ae</t>
  </si>
  <si>
    <t>www.unioninsurance.ae</t>
  </si>
  <si>
    <t>www.axa-gulf.com</t>
  </si>
  <si>
    <t>www.aman.ae</t>
  </si>
  <si>
    <t>www.takaful.ae</t>
  </si>
  <si>
    <t>www.licinternational.com</t>
  </si>
  <si>
    <t>www.damanhealth.ae</t>
  </si>
  <si>
    <t>www.gicdubai.com</t>
  </si>
  <si>
    <t xml:space="preserve">المملكة  المتحدة </t>
  </si>
  <si>
    <t>www.fpinternational.com</t>
  </si>
  <si>
    <t xml:space="preserve">عُمان </t>
  </si>
  <si>
    <t>www.nlicgulf.com</t>
  </si>
  <si>
    <t>Oman</t>
  </si>
  <si>
    <t>www.noortakaful.com</t>
  </si>
  <si>
    <t>www.aig.com</t>
  </si>
  <si>
    <t>United States of America</t>
  </si>
  <si>
    <t>www.chubb.com</t>
  </si>
  <si>
    <t>www.methaq.ae</t>
  </si>
  <si>
    <t>www.hayah.com</t>
  </si>
  <si>
    <t>www.yastakaful.ae</t>
  </si>
  <si>
    <t>www.ecie.ae</t>
  </si>
  <si>
    <t>www.insurancehouse.ae</t>
  </si>
  <si>
    <t>www.watania.ae</t>
  </si>
  <si>
    <t xml:space="preserve">البحرين </t>
  </si>
  <si>
    <t>www.medgulf.ae</t>
  </si>
  <si>
    <t>www.orientunbtakaful.ae</t>
  </si>
  <si>
    <t>www.ascanatakaful.ae</t>
  </si>
  <si>
    <t>www.afnic.ae</t>
  </si>
  <si>
    <t>www.shjins.com</t>
  </si>
  <si>
    <t>www.orientonline.ae</t>
  </si>
  <si>
    <t>www.jicjo.com</t>
  </si>
  <si>
    <t>www.ms-ins.com</t>
  </si>
  <si>
    <t>www.ngionline.ae</t>
  </si>
  <si>
    <t>www.rsadirect.ae</t>
  </si>
  <si>
    <t xml:space="preserve">Glossary of Insurance Terms Used in The Report </t>
  </si>
  <si>
    <t>قائمة مصطلحات التأمين المُستخدمة في التقرير</t>
  </si>
  <si>
    <t>Definition</t>
  </si>
  <si>
    <t>Term</t>
  </si>
  <si>
    <t xml:space="preserve">الشركة (المؤمن): </t>
  </si>
  <si>
    <t xml:space="preserve">شركة التأمين المؤسسة في دولة الإمارات العربية المتحدة، وشركة التأمين الأجنبية المُرخص لها بمباشرة النشاط في الدولة، إما عن طريق فرع أو عن طريق وكيل التأمين. </t>
  </si>
  <si>
    <t xml:space="preserve">The insurance company incorporated in the UAE and the foreign insurance company licensed to carry out insurance activities in the UAE either through a branch or through an insurance agent. </t>
  </si>
  <si>
    <t>Company (Insurer)</t>
  </si>
  <si>
    <t>قسط التأمين</t>
  </si>
  <si>
    <t>مبلغ من المال تتقاضاه الشركة من المؤمن له لتوفير التغطية التأمينية المُحددة في وثيقة التأمين.</t>
  </si>
  <si>
    <t xml:space="preserve">An amount of many that the company receives from the insured to provide  </t>
  </si>
  <si>
    <t>Insurance Premium</t>
  </si>
  <si>
    <t>مبلغ التأمين</t>
  </si>
  <si>
    <t>هو مسؤولية المؤمِن القصوى وهو القيمة المذكورة في الوثيقة التي على أساسها يحدد قسط التأمين.</t>
  </si>
  <si>
    <t>The Insurer’s maximum liability, which is the value indicated in the Insurance Policy, based on which the premium is determined.</t>
  </si>
  <si>
    <t>Sum Insured</t>
  </si>
  <si>
    <t>المؤمن له</t>
  </si>
  <si>
    <t>الشخص الذى أبرم مع الشركة عقد التأمين.</t>
  </si>
  <si>
    <t xml:space="preserve">The person who concluded an insurance contract with the company. </t>
  </si>
  <si>
    <t>Insured</t>
  </si>
  <si>
    <t>المُستفيد</t>
  </si>
  <si>
    <t xml:space="preserve">الشخص الذي اكتسب حقوق عقد التأمين ابتداءً أو حُولت إليه هذه الحقوق بصورة قانونية. </t>
  </si>
  <si>
    <t>The person who acquired the rights of the insurance contract at the start or to whom these rights are legally transferred.</t>
  </si>
  <si>
    <t>Beneficiary</t>
  </si>
  <si>
    <t>إعادة التأمين:</t>
  </si>
  <si>
    <t>عملية تحويل أعباء المخاطر المؤمن عليها من المؤمِن إلى معيد التأمين وتعويض المؤمِن من قبل معيد التأمين عما يتم دفعه للمؤمَن لهم إذا تعرضوا للضرر أو الخسارة.</t>
  </si>
  <si>
    <t>The mechanism of shifting risks of the insured risks from the Insurer to the Re-Insurer and indemnification of the Insurer by the Re-Insurer for what is paid to the Insured Person(s) in the event of a loss.</t>
  </si>
  <si>
    <t>Re-insurance:</t>
  </si>
  <si>
    <t>مُعيد التأمين (شركة إعادة التأمين)</t>
  </si>
  <si>
    <t xml:space="preserve">أية شركة إعادة تأمين مُؤسسة في دولة الإمارات العربية المتحدة أو شركة إعادة تأمين أجنبية مُرخص لها بممارسة أعمال إعادة التأمين في الدولة أو شركة إعادة تأمين في الخارج. </t>
  </si>
  <si>
    <t>Any reinsurance company incorporated in the UAE or foreign reinsurance company licensed to carry out reinsurance operations inside the UAE or a foreign reinsurance company outside the UAE.</t>
  </si>
  <si>
    <t>Re-insurer</t>
  </si>
  <si>
    <t>وسيط التأمين</t>
  </si>
  <si>
    <t>الشخص الذي يتوسط في عمليات التأمين أو إعادة التأمين بشكل مستقل فيما بين طالب التأمين أو طالب إعادة التأمين من جهة وبين أية شركة تأمين أو إعادة تأمين من جهة أخري، ويتقاضى مقابل أتعابه عمولة من شركة التأمين أو شركة إعادة التأمين التي يتم التأمين أو إعادة التأمين لديها.</t>
  </si>
  <si>
    <t xml:space="preserve">The person who independently intermediates in insurance and reinsurance operations between the applicant of the insurance or the reinsurance on one side and any insurance or reinsurance company on the other side and receive for his efforts commission from the insurance company or the reinsurance company with which the insurance or reinsurance has been accomplished. </t>
  </si>
  <si>
    <t>Insurance Broker</t>
  </si>
  <si>
    <t>خبير الكشف وتقدير الأضرار</t>
  </si>
  <si>
    <t>الشخص الذي يقوم بالكشف عن الأضرار الحادثة في موضوع التأمين وتقديرها.</t>
  </si>
  <si>
    <t>The person who examines damages occurs to the subject matter of the insurance and assesses them.</t>
  </si>
  <si>
    <t>Loss and Damage Adjuster</t>
  </si>
  <si>
    <t xml:space="preserve">استشاري التأمين </t>
  </si>
  <si>
    <t>الشخص الذي يقوم بدراسة متطلبات التأمين لعملائه وتقديم المشورة بشأن الغطاء التأمينى المُلائم والمساعدة في إعداد مُتطلبات التأمين، ويتقاضى مقابل أتعابه من عُملائه.</t>
  </si>
  <si>
    <t>The person who studies the insurance requirements for his clients, give advice in respect of the suitable insurance coverage, assists in preparing the insurance requirements and receives for his efforts remuneration from his clients.</t>
  </si>
  <si>
    <t>Insurance Consultant</t>
  </si>
  <si>
    <t>الإكتواري</t>
  </si>
  <si>
    <t>الشخص الذي يقوم بتقدير قيمة عقود التأمين والوثائق والحسابات المُتعلقة بها.</t>
  </si>
  <si>
    <t>The person who estimates values of the insurance contracts, documents and the related accounts.</t>
  </si>
  <si>
    <t>Actuary</t>
  </si>
  <si>
    <t>وكيل التأمين</t>
  </si>
  <si>
    <t>الشخص المُعتمد من قبل الشركة أو المفوض لممارسة أعمال التأمين نيابةً عنها أو عن أحد فروعها.</t>
  </si>
  <si>
    <t>The person approved and authorized by the Company to carry out insurance operation on its behalf or in behalf of any branch thereof.</t>
  </si>
  <si>
    <t>Insurance Agent</t>
  </si>
  <si>
    <t>السجل</t>
  </si>
  <si>
    <t>سجل شركات التأمين أو وكلاء التأمين.</t>
  </si>
  <si>
    <t>The register of the insurance companies or the insurance agents.</t>
  </si>
  <si>
    <t>Register</t>
  </si>
  <si>
    <t>استمارة طلب التأمين</t>
  </si>
  <si>
    <t>تشكل أساس العقد، وهي وسيلة للحصول على معلومات حول الخطر، وهي عرض من المؤمَن له وتقوم على أساس مبدأ منتهى حسن النية.</t>
  </si>
  <si>
    <t>The basis of the contract, and is a means to get information about the risk, a proposal by the Insured, which based on the Principle of Utmost Good Faith.</t>
  </si>
  <si>
    <t>Insurance Application Form:</t>
  </si>
  <si>
    <t>وثيقة التأمين (عقد التأمين)</t>
  </si>
  <si>
    <t xml:space="preserve">وثيقة (بوليصة) التأمين المُبرمة بين المؤمن والمؤمن له المُتضمنة شروط العقد بين الطرفين والتزاماتهما وحقوقهما أو حقوق المُستفيد من التأمين وأي ملحق بهذه الوثيقة. </t>
  </si>
  <si>
    <t xml:space="preserve">The insurance document (policy) concluded by the insurer and insured containing the terms and conditions of the contract between the two parties, their liabilities, and rights or the rights of beneficiary of the insurance and endorsements therein. </t>
  </si>
  <si>
    <t>Insurance policy (Insurance Contract)</t>
  </si>
  <si>
    <t>Types of Insurance</t>
  </si>
  <si>
    <t>- تأمين الممتلكات والمسؤوليات</t>
  </si>
  <si>
    <t>- Property and liability Insurance</t>
  </si>
  <si>
    <t>تأمين الحريق المباع للأشخاص وللشركات والتأمينات المرتبطة ويشمل (التأمين ضد اخطار الحريق والتأمينات المرتبطة به، تأمين السطو والسرقة،  تأمين كسر الزجاج).</t>
  </si>
  <si>
    <t>Personal Fire, Commercial Fire &amp; Allied Lines includes (Fire insurance and the allied perils, Robbery and theft, Glass insurance)</t>
  </si>
  <si>
    <t>تأمين الطيران وسفن الفضاء يتضمن (التأمين ضد اخطار النقل الجوي والمسؤوليات المُتعلقة به، التأمين على أجسام الطائرات وما في حكمها وآلاتها ومهماتها والمُسؤوليات المُتعلقة بها، التأمين على الأقمار الصناعية والمناطيد والمركبات الفضائية وآلاتها ومهماتها والمسؤوليات المُتعلقة بها).</t>
  </si>
  <si>
    <t>Aviation &amp; Aerospace insurance Includes (Air cargo &amp; related liabilities, Aviation hull, machinery and equipment and related liabilities, Satellites, balloons and spaceships and their machinery and equipment and related liabilities).</t>
  </si>
  <si>
    <t>التأمين على المركبات البرية والمسؤوليات المُتعلقة بها، التأمين على المركبات البرية والمسؤوليات المُتعلقة بها، التأمين على القاطرات والمسؤوليات المُتعلقة بها، التأمين ضد اخطار النقل البري والمسؤوليات المُتعلقة به.</t>
  </si>
  <si>
    <t>Land vehicles and related liabilities, Coaches &amp; related liabilities, Land transport cargo &amp; related liabilities.</t>
  </si>
  <si>
    <t>تأمين الحوادث الشخصية</t>
  </si>
  <si>
    <t xml:space="preserve">التأمين ضد أخطار الحوادث الشخصية المتنوعة </t>
  </si>
  <si>
    <t>Miscellaneous personal accident insurance</t>
  </si>
  <si>
    <t>Accident Insurance</t>
  </si>
  <si>
    <t xml:space="preserve">التأمين الصحي </t>
  </si>
  <si>
    <t>التأمين الصحي الفردي، التأمين الصحي الجماعي.</t>
  </si>
  <si>
    <t>Individual Health Insurance - Group Health Insurance.</t>
  </si>
  <si>
    <t xml:space="preserve">Health Insurance </t>
  </si>
  <si>
    <t>- تأمين الأشخاص وعمليات تكوين الأموال</t>
  </si>
  <si>
    <t>- Insurance of Persons &amp; Fund Accumulation</t>
  </si>
  <si>
    <t>التأمين على الحياة الجماعي بجميع فروعه لمدة سنه وأكثر من سنة.</t>
  </si>
  <si>
    <t>Group Life Insurance all types up to one year and over one year.</t>
  </si>
  <si>
    <t>التأمين على الحياة ائتمان جماعي بجميع فروعه لمدة سنه وأكثر من سنة.</t>
  </si>
  <si>
    <t xml:space="preserve">Group Credit Life Insurance all types include "up to 1 Year and over 1 year. </t>
  </si>
  <si>
    <t xml:space="preserve">منتجات التأمين المُرتبطة بالوحدات التي توفر إمكانية الاستثمار بأي عدد من الوحدات الاستثمارية ومنها الأسهم والسندات والصناديق الاستثمارية، ويتضمن التأمين على الحياة الفردي المُرتبط بالوحدات غير مضمون العوائد، والتأمين على الحياة الفردي المرتبط بالوحدات مضمون العوائد. </t>
  </si>
  <si>
    <t>Insurance plans that provide the option to invest in any number of qualified investments, such as stock, bonds, mutual funds, and includes individual unit-linked life without guarantees, and individual unit-linked life with guarantees.</t>
  </si>
  <si>
    <t xml:space="preserve"> التأمين على الحياة الفردي بجميع فروعه وتشمل غير مشارك بالعوائد ومشارك غير مضمون العوائد ومشارك مضمون العوائد - تأمين حياة فردي مرتبط بالوحدات غير مضمون العوائد- تأمين حياة فردي مرتبط بالوحدات- مضمون العوائد.</t>
  </si>
  <si>
    <t xml:space="preserve"> Individual Life Insurance all types include "Non-Participating - Participating Without Guaranteed Return - Participating With Guaranteed Return").</t>
  </si>
  <si>
    <t xml:space="preserve">تغطيات دفعات التقاعد والشيخوخة. </t>
  </si>
  <si>
    <t>Annuities and Pensions.</t>
  </si>
  <si>
    <t>عمليات تكوين الأموال والغير مرتبطة باحتماليات الوفاة أو الحياة.</t>
  </si>
  <si>
    <t>Policies of fund accumulation not linked to life or death probabilities.</t>
  </si>
  <si>
    <t>المُخصصات المالية</t>
  </si>
  <si>
    <t xml:space="preserve">المُخصصات التي يجب على المؤمن اقتطاعها والاحتفاظ بها. </t>
  </si>
  <si>
    <t>The provisions which the insurer must deduct and maintain to meet the insured's accrued financial liabilities as per Laws stipulations.</t>
  </si>
  <si>
    <t>Technical Provisions</t>
  </si>
  <si>
    <t>المُشتقات المالية</t>
  </si>
  <si>
    <t>الموجودات أو الالتزامات المالية التي تشتق قيمتها من موجودات أو التزامات أو مؤشرات ذات صلة وتتضمن الأشكال الشائعة منها: العقود الآجلة والعقود المستقبلية وعقود الخيارات وعقود المقايضات ومشتقات الائتمان أو خليط منها.</t>
  </si>
  <si>
    <t>A financial asset or liability whose value is derived from an underlying asset, liability or related index. Common forms of derivative instruments include forwards, futures, options, swaps, credit derivatives or combinations thereof (as applicable).</t>
  </si>
  <si>
    <t>Derivatives</t>
  </si>
  <si>
    <t>الاستثمارات</t>
  </si>
  <si>
    <t>عملية استثمار أو توظيف الأموال أو رأس المال من قبل الشركة بهدف تحقيق ربح متوقع.</t>
  </si>
  <si>
    <t>The act of investing, laying out money or capital by a company with the expectation of profit.</t>
  </si>
  <si>
    <t>Investments</t>
  </si>
  <si>
    <t>الموجودات المُستثمرة</t>
  </si>
  <si>
    <t>مجموع الموجودات المُحتفظ بها لغايات استثمارية بما فيها أدوات التحوط الأخرى والنقد.</t>
  </si>
  <si>
    <t>The sum of all assets held for investment purposes, including derivatives or other hedging instruments and cash.</t>
  </si>
  <si>
    <t>Invested Assets</t>
  </si>
  <si>
    <t>التحوط</t>
  </si>
  <si>
    <t>الاستثمار بطريقة تتضمن تقليل المخاطر المُتعلقة بالموجودات والالتزامات ذات الصلة.</t>
  </si>
  <si>
    <t>To invest in a manner that reduces the risks related to underlying assets or liabilities.</t>
  </si>
  <si>
    <t>Hedging</t>
  </si>
  <si>
    <t>هامش الملاءة المالية المطلوب</t>
  </si>
  <si>
    <t>مجموع الأموال الواجب الاحتفاظ بها من قبل الشركة لتلبية متطلبات الحد الأدنى لرأس المال والبلغ الأدنى للضمان ومُتطلبات ملاءة رأس المال.</t>
  </si>
  <si>
    <t xml:space="preserve">Funds that the company is required to maintain to fulfill the obligations of the Minimum Capital Requirement, Minimum Guarantee Fund and Solvency Capital Requirement.  </t>
  </si>
  <si>
    <t>Solvency Margin</t>
  </si>
  <si>
    <t>مُتطلبات الحد الأدنى لرأس المال</t>
  </si>
  <si>
    <t xml:space="preserve">الحد الأدنى المطلوب الاحتفاظ به من قبل الشركة في جميع الأوقات كما يُحدده مصرف الإمارات العربي المتحدة المركزي. </t>
  </si>
  <si>
    <t>The minimum capital required to be maintained by a company at all times as directed by the CBUAE.</t>
  </si>
  <si>
    <t>Minimum Capital Requirement  (MCR)</t>
  </si>
  <si>
    <t>متطلبات ملاءة رأس المال</t>
  </si>
  <si>
    <t xml:space="preserve">الأموال التي يجب على الشركة الاحتفاظ بها لتغطية الأعمال الحالية والمتوقعة خلال الاثني عشر شهراً المقبلة ويتم قياسها للتأكد من أن كافة المخاطر الكمية قد تم أخذها بعين الاعتبار. </t>
  </si>
  <si>
    <t>Funds that the company must maintain to cover current and projected operations during the next twelve months, which are measured to ensure that all quantitative risks have been taken into account.</t>
  </si>
  <si>
    <t>المبلغ الأدنى للضمان</t>
  </si>
  <si>
    <t xml:space="preserve">الأموال الواجب الاحتفاظ بها من قبل الشركة لتغطية الأعمال الحالية والمتوقعة خلال الاثني عشر شهراً المُقبلة وبما لا يقل عن ثلث مُتطلبات ملاءة رأس المال أو المبلغ الذي يُحدده مصرف الإمارات العربي المتحدة المركزي أيهما أعلي.  </t>
  </si>
  <si>
    <t>Funds that the company must maintain to cover current and projected operations during the next twelve months, which is at least one third of the Solvency Capital Requirement or a greater amount as determined by the CBUAE.</t>
  </si>
  <si>
    <t>مُخصص الأقساط غير المُكتسبة</t>
  </si>
  <si>
    <t xml:space="preserve">مُخصص الأقساط الذي يُمثل ذلك الجزء من قسط التأمين المُقابل للمسؤوليات المُمتدة لما بعد تاريخ بيان المركز المالي. </t>
  </si>
  <si>
    <t>Provisions for the premium which represents the portion of the premium corresponding to the responsibilities extended beyond the date of the statement of financial position.</t>
  </si>
  <si>
    <t>Unearned Premium Reserves (UPR)</t>
  </si>
  <si>
    <t>مُخصص الاخطار غير المنتهية</t>
  </si>
  <si>
    <t>مُخصص الأقساط الذى يُمثل ذلك الجزء من قسط التأمين المقابل للمسؤوليات الممتدة لما بعد تاريخ بيان المركز المالي ويكون فيه القسط غير كاف لتغطية المُطالبات المتوقعة والمصارف والربح المستهدف من الشركة.</t>
  </si>
  <si>
    <t>Provisions for the premiums which represent the portion of the premium subsequent to the financial statement date and where the premium is expected to be insufficient to cover anticipated claims, expenses and a reasonable profit margin.</t>
  </si>
  <si>
    <t>Unexpired Risk Reserves (URR)</t>
  </si>
  <si>
    <t xml:space="preserve">مُخصص المُطالبات تحت التسوية </t>
  </si>
  <si>
    <t xml:space="preserve">المُخصص الذى يُمثل المطالبات المُبلغ عنها ولم تتم تسويتها بعد، ويُمثل مجموع الالتزامات المُتبقية من كل مُطالبة لم يتم الانتهاء من تسويتها وعلي أساس كل حالة على حدة. </t>
  </si>
  <si>
    <t>Provisions representing claims that have been reported but not yet settled. Typically, this is the sum of the remaining liabilities for each open claim estimated on a case-by-case basis.</t>
  </si>
  <si>
    <t>Outstanding Loss Reserves (OSLR)</t>
  </si>
  <si>
    <t>مُخصص المُطالبات المُتكبدة (المتحققة) غير المُبلغة</t>
  </si>
  <si>
    <t>المُخصصات المُتعلقة بالمطالبات التي حدثت ولم يتم التبليغ عنها أو لم يتم الحصول على معلومات كافية بشأنها بتاريخ التبليغ.</t>
  </si>
  <si>
    <t>Provisions for claims that have been incurred but not yet reported or have not obtained enough information related to such claims as of the reporting date.</t>
  </si>
  <si>
    <t>Incurred but Not Reported (IBNR)</t>
  </si>
  <si>
    <t>مُخصص مصاريف تسوية مُطالبات موزعة أو مُخصص مصاريف تسوية مُطالبات تسوية مُطالبات غير موزعة</t>
  </si>
  <si>
    <t xml:space="preserve">مُخصصات مواجهة مصاريف المُطالبات المُستقبلية وتكاليف إدارتها، حيث يمثل مُخصص مصاريف تسوية المُطالبات الموزعة تلك المصاريف والتكاليف التي يمكن تحميلها على مُطالبة مُحددة، فيما يُمثل مُخصص مصاريف تسوية المُطالبات غير الموزعة إجمالي المصاريف والتكاليف الأخرى التي لا يمكن تحميلها على مُطالبة مُحددة. </t>
  </si>
  <si>
    <t>Provisions representing future claim expenses and related handling costs. The Allocated (ALAE) reserve is for expenses and costs that can be assigned to a specific claim. The Unallocated (ULAE) reserve is for all other overhead expenses and costs that can’t be assigned to a specific claim.</t>
  </si>
  <si>
    <t>Allocated Loss Adjustment Expense (ALAE) or Unallocated Loss Adjustment Expense (ULAE)</t>
  </si>
  <si>
    <t>الاحتياطي (المُخصص) الحسابي</t>
  </si>
  <si>
    <t>مُخصص تغطية عقود تأمين الأشخاص وعمليات تكوين الأموال طويلة الأجل لأكثر من سه وعلي أن يُغطي جميع المُطالبات المُستقبلية ووفقاً لما يُحدده الإكتواري.</t>
  </si>
  <si>
    <t>Provisions created for long term insurance contracts (Insurance of Persons and Fund Accumulation operations products more than one year) to cover all future claim liabilities as determined by the Actuary.</t>
  </si>
  <si>
    <t>Mathematical Reserve</t>
  </si>
  <si>
    <t>a.   Fire insurance</t>
  </si>
  <si>
    <t>b.   Marine  Insurance</t>
  </si>
  <si>
    <t xml:space="preserve">c.    Aviation Insurance </t>
  </si>
  <si>
    <t>d.   Motor and Transportation Insurance</t>
  </si>
  <si>
    <t xml:space="preserve">a.   Group Life Insurance </t>
  </si>
  <si>
    <t>b.   Group Credit Life Insurance</t>
  </si>
  <si>
    <t>c.    Individual Unit-Linked Life</t>
  </si>
  <si>
    <t>d.   Individual Life Insurance</t>
  </si>
  <si>
    <t xml:space="preserve">e.    Annuities </t>
  </si>
  <si>
    <t>f.    Fund Accumulation</t>
  </si>
  <si>
    <r>
      <t>‌ب.</t>
    </r>
    <r>
      <rPr>
        <b/>
        <sz val="12"/>
        <rFont val="Calibri"/>
        <family val="2"/>
        <scheme val="minor"/>
      </rPr>
      <t xml:space="preserve"> التأمين البحري </t>
    </r>
  </si>
  <si>
    <r>
      <t>‌ج.</t>
    </r>
    <r>
      <rPr>
        <b/>
        <sz val="12"/>
        <rFont val="Calibri"/>
        <family val="2"/>
        <scheme val="minor"/>
      </rPr>
      <t xml:space="preserve">  تأمين الطيران </t>
    </r>
  </si>
  <si>
    <r>
      <t>‌د.</t>
    </r>
    <r>
      <rPr>
        <b/>
        <sz val="12"/>
        <rFont val="Calibri"/>
        <family val="2"/>
        <scheme val="minor"/>
      </rPr>
      <t>   تأمين السيارات والمركبات الأخرى</t>
    </r>
  </si>
  <si>
    <r>
      <t>‌أ.</t>
    </r>
    <r>
      <rPr>
        <b/>
        <sz val="12"/>
        <rFont val="Calibri"/>
        <family val="2"/>
        <scheme val="minor"/>
      </rPr>
      <t>    تأمين حياة جماعي</t>
    </r>
  </si>
  <si>
    <r>
      <t>‌ب.</t>
    </r>
    <r>
      <rPr>
        <b/>
        <sz val="12"/>
        <rFont val="Calibri"/>
        <family val="2"/>
        <scheme val="minor"/>
      </rPr>
      <t xml:space="preserve"> تأمين ائتمان على الحياة جماعي </t>
    </r>
  </si>
  <si>
    <r>
      <t>‌ج.</t>
    </r>
    <r>
      <rPr>
        <b/>
        <sz val="12"/>
        <rFont val="Calibri"/>
        <family val="2"/>
        <scheme val="minor"/>
      </rPr>
      <t>  تأمين حياة فردي مرتبط بالوحدات</t>
    </r>
  </si>
  <si>
    <r>
      <t>‌د.</t>
    </r>
    <r>
      <rPr>
        <b/>
        <sz val="12"/>
        <rFont val="Calibri"/>
        <family val="2"/>
        <scheme val="minor"/>
      </rPr>
      <t>   تأمين حياة فردي</t>
    </r>
  </si>
  <si>
    <r>
      <t>‌ه.</t>
    </r>
    <r>
      <rPr>
        <b/>
        <sz val="12"/>
        <rFont val="Calibri"/>
        <family val="2"/>
        <scheme val="minor"/>
      </rPr>
      <t>   التقاعد</t>
    </r>
  </si>
  <si>
    <r>
      <t>‌و.</t>
    </r>
    <r>
      <rPr>
        <b/>
        <sz val="12"/>
        <rFont val="Calibri"/>
        <family val="2"/>
        <scheme val="minor"/>
      </rPr>
      <t>  دفعات الحياة وتكوين الأموال</t>
    </r>
  </si>
  <si>
    <r>
      <t>‌أ.</t>
    </r>
    <r>
      <rPr>
        <b/>
        <sz val="12"/>
        <rFont val="Calibri"/>
        <family val="2"/>
        <scheme val="minor"/>
      </rPr>
      <t>    التأمين من الحريق</t>
    </r>
  </si>
  <si>
    <t>المُصطلح</t>
  </si>
  <si>
    <t>التعريف</t>
  </si>
  <si>
    <t>* التأمين على اجسام السفن (التأمين على أجسام السفن وآلاتها ومهماتها والمسؤوليات المُتعلقة بها). 
* التأمين نقل البضائع البحري (التأمين ضد اخطار النقل البحري والمسؤوليات المُتعلقة به).</t>
  </si>
  <si>
    <t>* Marine Insurance - Hull: (Marine hull, machinery and equipment and related liabilities).
* Marine Insurance - Cargo: (Marine cargo &amp; related liabilities)</t>
  </si>
  <si>
    <t>21B</t>
  </si>
  <si>
    <t>تطور نشاط قطاع التأمين</t>
  </si>
  <si>
    <t>Insurance Sector Developments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</si>
</sst>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_)"/>
    <numFmt numFmtId="167" formatCode="[$-409]d\-mmm\-yyyy;@"/>
  </numFmts>
  <fonts count="41">
    <font>
      <sz val="10"/>
      <name val="Arial"/>
      <charset val="178"/>
    </font>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0"/>
      <name val="Arial"/>
      <family val="2"/>
    </font>
    <font>
      <b/>
      <sz val="10"/>
      <color indexed="16"/>
      <name val="Arial"/>
      <family val="2"/>
    </font>
    <font>
      <b/>
      <sz val="10"/>
      <color indexed="18"/>
      <name val="Arial"/>
      <family val="2"/>
      <charset val="178"/>
    </font>
    <font>
      <sz val="12"/>
      <name val="Helv"/>
      <charset val="178"/>
    </font>
    <font>
      <b/>
      <sz val="9"/>
      <color indexed="16"/>
      <name val="Arabic Transparent"/>
      <charset val="178"/>
    </font>
    <font>
      <sz val="16"/>
      <color rgb="FF365F91"/>
      <name val="Arial Black"/>
      <family val="2"/>
    </font>
    <font>
      <sz val="11"/>
      <color rgb="FF006100"/>
      <name val="Calibri"/>
      <family val="2"/>
      <scheme val="minor"/>
    </font>
    <font>
      <sz val="11"/>
      <name val="Calibri"/>
      <family val="2"/>
      <scheme val="minor"/>
    </font>
    <font>
      <b/>
      <sz val="16"/>
      <name val="Calibri"/>
      <family val="2"/>
      <scheme val="minor"/>
    </font>
    <font>
      <b/>
      <sz val="12"/>
      <name val="Calibri"/>
      <family val="2"/>
      <scheme val="minor"/>
    </font>
    <font>
      <b/>
      <sz val="11"/>
      <name val="Calibri"/>
      <family val="2"/>
      <scheme val="minor"/>
    </font>
    <font>
      <b/>
      <sz val="20"/>
      <color rgb="FF365F91"/>
      <name val="Calibri"/>
      <family val="2"/>
      <scheme val="minor"/>
    </font>
    <font>
      <b/>
      <sz val="14"/>
      <color indexed="18"/>
      <name val="Copperplate Gothic Bold"/>
      <family val="2"/>
    </font>
    <font>
      <b/>
      <sz val="16"/>
      <color indexed="18"/>
      <name val="Copperplate Gothic Bold"/>
      <family val="2"/>
    </font>
    <font>
      <sz val="10"/>
      <name val="Arial"/>
      <family val="2"/>
    </font>
    <font>
      <b/>
      <sz val="11"/>
      <color theme="1"/>
      <name val="Calibri"/>
      <family val="2"/>
      <scheme val="minor"/>
    </font>
    <font>
      <b/>
      <i/>
      <sz val="11"/>
      <color theme="1"/>
      <name val="Calibri"/>
      <family val="2"/>
      <scheme val="minor"/>
    </font>
    <font>
      <b/>
      <sz val="12"/>
      <color indexed="18"/>
      <name val="Copperplate Gothic Bold"/>
      <family val="2"/>
    </font>
    <font>
      <b/>
      <sz val="10"/>
      <name val="Arial"/>
      <family val="2"/>
    </font>
    <font>
      <sz val="12"/>
      <name val="Calibri"/>
      <family val="2"/>
      <scheme val="minor"/>
    </font>
    <font>
      <sz val="16"/>
      <name val="Arial"/>
      <family val="2"/>
    </font>
    <font>
      <sz val="12"/>
      <name val="Arial"/>
      <family val="2"/>
    </font>
    <font>
      <b/>
      <sz val="12"/>
      <color indexed="16"/>
      <name val="Calibri"/>
      <family val="2"/>
      <scheme val="minor"/>
    </font>
    <font>
      <b/>
      <sz val="11"/>
      <color indexed="18"/>
      <name val="Copperplate Gothic Bold"/>
      <family val="2"/>
    </font>
    <font>
      <sz val="9"/>
      <color indexed="16"/>
      <name val="Arabic Transparent"/>
      <charset val="178"/>
    </font>
    <font>
      <sz val="10"/>
      <color indexed="18"/>
      <name val="Arial"/>
      <family val="2"/>
    </font>
    <font>
      <sz val="10"/>
      <color indexed="16"/>
      <name val="Arial"/>
      <family val="2"/>
    </font>
    <font>
      <sz val="12"/>
      <color indexed="16"/>
      <name val="Calibri"/>
      <family val="2"/>
      <scheme val="minor"/>
    </font>
    <font>
      <sz val="8"/>
      <color theme="1"/>
      <name val="Calibri"/>
      <family val="2"/>
      <scheme val="minor"/>
    </font>
    <font>
      <sz val="12"/>
      <name val="Times New Roman"/>
      <family val="1"/>
    </font>
    <font>
      <u/>
      <sz val="10"/>
      <color theme="10"/>
      <name val="Arial"/>
      <family val="2"/>
    </font>
    <font>
      <b/>
      <sz val="12"/>
      <color theme="1"/>
      <name val="Calibri"/>
      <family val="2"/>
      <scheme val="minor"/>
    </font>
    <font>
      <sz val="12"/>
      <color rgb="FF000000"/>
      <name val="Calibri"/>
      <family val="2"/>
      <scheme val="minor"/>
    </font>
    <font>
      <b/>
      <sz val="12"/>
      <color rgb="FF000000"/>
      <name val="Calibri"/>
      <family val="2"/>
      <scheme val="minor"/>
    </font>
    <font>
      <sz val="12"/>
      <color indexed="18"/>
      <name val="Calibri"/>
      <family val="2"/>
      <scheme val="minor"/>
    </font>
    <font>
      <sz val="12"/>
      <color theme="1"/>
      <name val="Calibri"/>
      <family val="2"/>
      <scheme val="minor"/>
    </font>
  </fonts>
  <fills count="9">
    <fill>
      <patternFill patternType="none"/>
    </fill>
    <fill>
      <patternFill patternType="gray125"/>
    </fill>
    <fill>
      <patternFill patternType="solid">
        <fgColor rgb="FFC6EFCE"/>
      </patternFill>
    </fill>
    <fill>
      <patternFill patternType="solid">
        <fgColor theme="9" tint="0.39994506668294322"/>
        <bgColor indexed="64"/>
      </patternFill>
    </fill>
    <fill>
      <patternFill patternType="solid">
        <fgColor rgb="FF5DB793"/>
        <bgColor indexed="64"/>
      </patternFill>
    </fill>
    <fill>
      <patternFill patternType="solid">
        <fgColor theme="6" tint="0.599963377788628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43" fontId="5" fillId="0" borderId="0" applyFont="0" applyFill="0" applyBorder="0" applyAlignment="0" applyProtection="0"/>
    <xf numFmtId="0" fontId="4" fillId="0" borderId="0"/>
    <xf numFmtId="166" fontId="8" fillId="0" borderId="0"/>
    <xf numFmtId="0" fontId="5" fillId="0" borderId="0"/>
    <xf numFmtId="0" fontId="3" fillId="0" borderId="0"/>
    <xf numFmtId="0" fontId="2" fillId="0" borderId="0"/>
    <xf numFmtId="0" fontId="11" fillId="2" borderId="0" applyNumberFormat="0" applyBorder="0" applyAlignment="0" applyProtection="0"/>
    <xf numFmtId="9" fontId="19" fillId="0" borderId="0" applyFont="0" applyFill="0" applyBorder="0" applyAlignment="0" applyProtection="0"/>
    <xf numFmtId="9" fontId="5" fillId="0" borderId="0" applyFont="0" applyFill="0" applyBorder="0" applyAlignment="0" applyProtection="0"/>
    <xf numFmtId="0" fontId="15" fillId="4" borderId="3" applyBorder="0" applyAlignment="0">
      <alignment horizontal="center"/>
    </xf>
    <xf numFmtId="0" fontId="20" fillId="3" borderId="9" applyNumberFormat="0" applyBorder="0" applyAlignment="0">
      <alignment horizontal="right"/>
    </xf>
    <xf numFmtId="2" fontId="21" fillId="5" borderId="9" applyNumberFormat="0" applyBorder="0" applyAlignment="0">
      <alignment horizontal="right" vertical="center"/>
    </xf>
    <xf numFmtId="0" fontId="33" fillId="0" borderId="0"/>
    <xf numFmtId="37" fontId="20" fillId="7" borderId="3" applyAlignment="0">
      <alignment horizontal="right" vertical="center"/>
    </xf>
    <xf numFmtId="2" fontId="20" fillId="6" borderId="11" applyBorder="0" applyAlignment="0">
      <alignment horizontal="right" vertical="center"/>
    </xf>
    <xf numFmtId="0" fontId="35" fillId="0" borderId="0" applyNumberFormat="0" applyFill="0" applyBorder="0" applyAlignment="0" applyProtection="0"/>
  </cellStyleXfs>
  <cellXfs count="230">
    <xf numFmtId="0" fontId="0" fillId="0" borderId="0" xfId="0"/>
    <xf numFmtId="0" fontId="6" fillId="0" borderId="0" xfId="0" applyFont="1"/>
    <xf numFmtId="0" fontId="7" fillId="0" borderId="0" xfId="0" applyFont="1" applyAlignment="1">
      <alignment horizontal="center"/>
    </xf>
    <xf numFmtId="0" fontId="5" fillId="0" borderId="0" xfId="0" applyFont="1"/>
    <xf numFmtId="0" fontId="10" fillId="0" borderId="0" xfId="0" applyFont="1" applyAlignment="1">
      <alignment horizontal="center" vertical="center" readingOrder="2"/>
    </xf>
    <xf numFmtId="0" fontId="7" fillId="0" borderId="0" xfId="0" applyFont="1" applyAlignment="1">
      <alignment horizontal="center"/>
    </xf>
    <xf numFmtId="0" fontId="13" fillId="0" borderId="0" xfId="0" applyFont="1"/>
    <xf numFmtId="0" fontId="14" fillId="0" borderId="0" xfId="0" applyFont="1" applyFill="1" applyBorder="1" applyAlignment="1">
      <alignment horizontal="right"/>
    </xf>
    <xf numFmtId="0" fontId="14" fillId="0" borderId="0" xfId="0" applyFont="1" applyFill="1" applyBorder="1" applyAlignment="1">
      <alignment horizontal="left" vertical="center"/>
    </xf>
    <xf numFmtId="0" fontId="15" fillId="4" borderId="3" xfId="10" applyBorder="1" applyAlignment="1">
      <alignment horizontal="center"/>
    </xf>
    <xf numFmtId="0" fontId="0" fillId="0" borderId="0" xfId="0" applyAlignment="1">
      <alignment horizontal="center"/>
    </xf>
    <xf numFmtId="0" fontId="15" fillId="4" borderId="3" xfId="10" applyBorder="1" applyAlignment="1">
      <alignment horizontal="center" vertical="center" wrapText="1"/>
    </xf>
    <xf numFmtId="2" fontId="21" fillId="5" borderId="3" xfId="12" applyNumberFormat="1" applyBorder="1" applyAlignment="1">
      <alignment horizontal="right" vertical="center"/>
    </xf>
    <xf numFmtId="2" fontId="21" fillId="5" borderId="3" xfId="12" applyNumberFormat="1" applyBorder="1" applyAlignment="1">
      <alignment horizontal="left" vertical="center"/>
    </xf>
    <xf numFmtId="2" fontId="20" fillId="3" borderId="3" xfId="11" applyNumberFormat="1" applyBorder="1" applyAlignment="1">
      <alignment horizontal="right" vertical="center"/>
    </xf>
    <xf numFmtId="2" fontId="20" fillId="3" borderId="3" xfId="11" applyNumberFormat="1" applyBorder="1" applyAlignment="1">
      <alignment horizontal="left" vertical="center"/>
    </xf>
    <xf numFmtId="0" fontId="0" fillId="0" borderId="0" xfId="0" applyProtection="1"/>
    <xf numFmtId="165" fontId="20" fillId="3" borderId="9" xfId="11" applyNumberFormat="1" applyBorder="1" applyAlignment="1">
      <alignment horizontal="center" vertical="center"/>
    </xf>
    <xf numFmtId="0" fontId="23" fillId="0" borderId="0" xfId="0" applyFont="1"/>
    <xf numFmtId="0" fontId="23" fillId="0" borderId="0" xfId="0" applyFont="1" applyAlignment="1">
      <alignment horizontal="center"/>
    </xf>
    <xf numFmtId="2" fontId="12" fillId="0" borderId="10" xfId="0" applyNumberFormat="1" applyFont="1" applyFill="1" applyBorder="1" applyAlignment="1">
      <alignment horizontal="right" vertical="center"/>
    </xf>
    <xf numFmtId="2" fontId="12" fillId="0" borderId="10" xfId="0" applyNumberFormat="1" applyFont="1" applyFill="1" applyBorder="1" applyAlignment="1">
      <alignment horizontal="left" vertical="center"/>
    </xf>
    <xf numFmtId="165" fontId="20" fillId="3" borderId="3" xfId="8" applyNumberFormat="1" applyFont="1" applyFill="1" applyBorder="1" applyAlignment="1">
      <alignment horizontal="center" vertical="center"/>
    </xf>
    <xf numFmtId="0" fontId="0" fillId="0" borderId="0" xfId="0" applyFill="1"/>
    <xf numFmtId="0" fontId="15" fillId="4" borderId="1" xfId="10" applyBorder="1" applyAlignment="1">
      <alignment horizontal="center" wrapText="1"/>
    </xf>
    <xf numFmtId="0" fontId="15" fillId="4" borderId="2" xfId="10" applyBorder="1" applyAlignment="1">
      <alignment horizontal="center" wrapText="1"/>
    </xf>
    <xf numFmtId="2" fontId="15" fillId="0" borderId="10" xfId="0" applyNumberFormat="1" applyFont="1" applyFill="1" applyBorder="1" applyAlignment="1">
      <alignment horizontal="centerContinuous"/>
    </xf>
    <xf numFmtId="164" fontId="15" fillId="0" borderId="10" xfId="1" applyNumberFormat="1" applyFont="1" applyBorder="1" applyAlignment="1" applyProtection="1">
      <alignment horizontal="centerContinuous"/>
    </xf>
    <xf numFmtId="0" fontId="25" fillId="0" borderId="0" xfId="0" applyFont="1"/>
    <xf numFmtId="0" fontId="26" fillId="0" borderId="0" xfId="0" applyFont="1"/>
    <xf numFmtId="0" fontId="15" fillId="4" borderId="4" xfId="10" applyBorder="1" applyAlignment="1">
      <alignment horizontal="center" wrapText="1"/>
    </xf>
    <xf numFmtId="0" fontId="15" fillId="4" borderId="5" xfId="10" applyBorder="1" applyAlignment="1">
      <alignment horizontal="center" wrapText="1"/>
    </xf>
    <xf numFmtId="0" fontId="15" fillId="4" borderId="6" xfId="10" applyBorder="1" applyAlignment="1">
      <alignment horizontal="center" wrapText="1"/>
    </xf>
    <xf numFmtId="0" fontId="15" fillId="4" borderId="8" xfId="10" applyBorder="1" applyAlignment="1">
      <alignment horizontal="center" wrapText="1"/>
    </xf>
    <xf numFmtId="165" fontId="20" fillId="3" borderId="3" xfId="8" applyNumberFormat="1" applyFont="1" applyFill="1" applyBorder="1" applyAlignment="1">
      <alignment vertical="center"/>
    </xf>
    <xf numFmtId="2" fontId="12" fillId="0" borderId="10" xfId="0" applyNumberFormat="1" applyFont="1" applyFill="1" applyBorder="1" applyAlignment="1">
      <alignment horizontal="centerContinuous" vertical="center"/>
    </xf>
    <xf numFmtId="165" fontId="20" fillId="3" borderId="3" xfId="8" applyNumberFormat="1" applyFont="1" applyFill="1" applyBorder="1" applyAlignment="1" applyProtection="1">
      <alignment horizontal="center" vertical="center"/>
    </xf>
    <xf numFmtId="0" fontId="0" fillId="0" borderId="0" xfId="0" applyAlignment="1" applyProtection="1">
      <alignment horizontal="center"/>
    </xf>
    <xf numFmtId="0" fontId="15" fillId="4" borderId="1" xfId="10" applyBorder="1" applyAlignment="1">
      <alignment horizontal="center" wrapText="1"/>
    </xf>
    <xf numFmtId="0" fontId="15" fillId="4" borderId="2" xfId="10" applyBorder="1" applyAlignment="1">
      <alignment horizontal="center" wrapText="1"/>
    </xf>
    <xf numFmtId="0" fontId="15" fillId="4" borderId="3" xfId="10" applyBorder="1" applyAlignment="1">
      <alignment horizontal="center" vertical="center"/>
    </xf>
    <xf numFmtId="0" fontId="20" fillId="3" borderId="9" xfId="11" applyFont="1" applyBorder="1" applyAlignment="1">
      <alignment horizontal="right" vertical="center"/>
    </xf>
    <xf numFmtId="0" fontId="20" fillId="3" borderId="9" xfId="11" applyFont="1" applyBorder="1" applyAlignment="1">
      <alignment horizontal="left" vertical="center"/>
    </xf>
    <xf numFmtId="0" fontId="15" fillId="4" borderId="3" xfId="10" applyBorder="1" applyAlignment="1">
      <alignment horizontal="center" vertical="center" wrapText="1"/>
    </xf>
    <xf numFmtId="0" fontId="27" fillId="0" borderId="0" xfId="0" applyFont="1" applyAlignment="1">
      <alignment horizontal="left" readingOrder="1"/>
    </xf>
    <xf numFmtId="0" fontId="15" fillId="4" borderId="1" xfId="10" applyBorder="1" applyAlignment="1">
      <alignment horizontal="center" wrapText="1"/>
    </xf>
    <xf numFmtId="0" fontId="15" fillId="4" borderId="2" xfId="10" applyBorder="1" applyAlignment="1">
      <alignment horizontal="center" wrapText="1"/>
    </xf>
    <xf numFmtId="0" fontId="15" fillId="4" borderId="3" xfId="10" applyBorder="1" applyAlignment="1">
      <alignment horizontal="center" vertical="center"/>
    </xf>
    <xf numFmtId="0" fontId="15" fillId="4" borderId="3" xfId="10" applyBorder="1" applyAlignment="1">
      <alignment horizontal="center" vertical="center" wrapText="1"/>
    </xf>
    <xf numFmtId="0" fontId="15" fillId="4" borderId="3" xfId="10" applyBorder="1" applyAlignment="1">
      <alignment horizontal="center" vertical="center"/>
    </xf>
    <xf numFmtId="0" fontId="22" fillId="0" borderId="0" xfId="0" applyFont="1" applyAlignment="1">
      <alignment horizontal="center"/>
    </xf>
    <xf numFmtId="0" fontId="28" fillId="0" borderId="0" xfId="0" quotePrefix="1" applyFont="1" applyAlignment="1">
      <alignment horizontal="center" vertical="center" wrapText="1"/>
    </xf>
    <xf numFmtId="0" fontId="15" fillId="4" borderId="3" xfId="10" applyBorder="1" applyAlignment="1">
      <alignment horizontal="center" vertical="center" wrapText="1"/>
    </xf>
    <xf numFmtId="0" fontId="23" fillId="0" borderId="0" xfId="0" applyFont="1" applyFill="1" applyAlignment="1">
      <alignment horizontal="center"/>
    </xf>
    <xf numFmtId="0" fontId="14" fillId="0" borderId="0" xfId="0" applyFont="1" applyFill="1" applyBorder="1" applyAlignment="1">
      <alignment horizontal="left"/>
    </xf>
    <xf numFmtId="37" fontId="21" fillId="5" borderId="3" xfId="12" applyNumberFormat="1" applyBorder="1" applyAlignment="1" applyProtection="1">
      <alignment vertical="center"/>
    </xf>
    <xf numFmtId="37" fontId="20" fillId="3" borderId="3" xfId="11" applyNumberFormat="1" applyBorder="1" applyAlignment="1" applyProtection="1">
      <alignment vertical="center"/>
    </xf>
    <xf numFmtId="37" fontId="21" fillId="5" borderId="3" xfId="12" applyNumberFormat="1" applyBorder="1" applyAlignment="1" applyProtection="1">
      <alignment horizontal="right" vertical="center"/>
    </xf>
    <xf numFmtId="37" fontId="20" fillId="3" borderId="3" xfId="11" applyNumberFormat="1" applyBorder="1" applyAlignment="1" applyProtection="1">
      <alignment horizontal="right" vertical="center"/>
    </xf>
    <xf numFmtId="37" fontId="20" fillId="3" borderId="9" xfId="11" applyNumberFormat="1" applyFont="1" applyBorder="1" applyAlignment="1">
      <alignment vertical="center"/>
    </xf>
    <xf numFmtId="0" fontId="15" fillId="4" borderId="3" xfId="10" applyBorder="1" applyAlignment="1">
      <alignment horizontal="center" vertical="center" wrapText="1"/>
    </xf>
    <xf numFmtId="37" fontId="21" fillId="5" borderId="3" xfId="12" applyNumberFormat="1" applyBorder="1" applyAlignment="1">
      <alignment vertical="center"/>
    </xf>
    <xf numFmtId="165" fontId="21" fillId="5" borderId="2" xfId="12" applyNumberFormat="1" applyBorder="1" applyAlignment="1">
      <alignment horizontal="center" vertical="center"/>
    </xf>
    <xf numFmtId="165" fontId="21" fillId="5" borderId="3" xfId="12" applyNumberFormat="1" applyBorder="1" applyAlignment="1">
      <alignment horizontal="center" vertical="center"/>
    </xf>
    <xf numFmtId="0" fontId="14" fillId="0" borderId="7" xfId="0" applyFont="1" applyFill="1" applyBorder="1" applyAlignment="1"/>
    <xf numFmtId="0" fontId="9" fillId="0" borderId="0" xfId="0" applyFont="1" applyBorder="1" applyAlignment="1"/>
    <xf numFmtId="0" fontId="28" fillId="0" borderId="0" xfId="0" applyFont="1" applyAlignment="1">
      <alignment horizontal="center" vertical="center" wrapText="1"/>
    </xf>
    <xf numFmtId="0" fontId="28" fillId="0" borderId="0" xfId="0" quotePrefix="1" applyFont="1" applyAlignment="1">
      <alignment horizontal="center" vertical="center" wrapText="1"/>
    </xf>
    <xf numFmtId="0" fontId="15" fillId="4" borderId="3" xfId="10" applyBorder="1" applyAlignment="1">
      <alignment horizontal="center" vertical="center" wrapText="1"/>
    </xf>
    <xf numFmtId="0" fontId="29" fillId="0" borderId="0" xfId="0" applyFont="1" applyBorder="1" applyAlignment="1"/>
    <xf numFmtId="0" fontId="30" fillId="0" borderId="0" xfId="0" applyFont="1" applyAlignment="1">
      <alignment horizontal="center"/>
    </xf>
    <xf numFmtId="0" fontId="31" fillId="0" borderId="0" xfId="0" applyFont="1"/>
    <xf numFmtId="0" fontId="15" fillId="4" borderId="3" xfId="10" applyBorder="1" applyAlignment="1">
      <alignment horizontal="center" wrapText="1"/>
    </xf>
    <xf numFmtId="37" fontId="21" fillId="5" borderId="2" xfId="12" applyNumberFormat="1" applyBorder="1" applyAlignment="1">
      <alignment vertical="center"/>
    </xf>
    <xf numFmtId="37" fontId="20" fillId="3" borderId="3" xfId="11" applyNumberFormat="1" applyBorder="1" applyAlignment="1">
      <alignment vertical="center"/>
    </xf>
    <xf numFmtId="0" fontId="28" fillId="0" borderId="0" xfId="0" applyFont="1" applyAlignment="1">
      <alignment horizontal="center" vertical="center" wrapText="1"/>
    </xf>
    <xf numFmtId="0" fontId="15" fillId="4" borderId="4" xfId="10" applyBorder="1" applyAlignment="1">
      <alignment horizontal="center" wrapText="1"/>
    </xf>
    <xf numFmtId="0" fontId="28" fillId="0" borderId="0" xfId="0" quotePrefix="1" applyFont="1" applyAlignment="1">
      <alignment horizontal="center" vertical="center" wrapText="1"/>
    </xf>
    <xf numFmtId="0" fontId="15" fillId="4" borderId="3" xfId="10" applyBorder="1" applyAlignment="1">
      <alignment horizontal="center" vertical="center" wrapText="1"/>
    </xf>
    <xf numFmtId="0" fontId="5" fillId="0" borderId="7" xfId="0" applyFont="1" applyBorder="1" applyAlignment="1"/>
    <xf numFmtId="0" fontId="15" fillId="4" borderId="1" xfId="10" applyBorder="1" applyAlignment="1">
      <alignment horizontal="center" wrapText="1"/>
    </xf>
    <xf numFmtId="0" fontId="15" fillId="4" borderId="2" xfId="10" applyBorder="1" applyAlignment="1">
      <alignment horizontal="center" wrapText="1"/>
    </xf>
    <xf numFmtId="2" fontId="15" fillId="0" borderId="10" xfId="0" applyNumberFormat="1" applyFont="1" applyFill="1" applyBorder="1" applyAlignment="1">
      <alignment horizontal="centerContinuous" vertical="center"/>
    </xf>
    <xf numFmtId="0" fontId="23" fillId="0" borderId="7" xfId="0" applyFont="1" applyBorder="1" applyAlignment="1">
      <alignment horizontal="centerContinuous" vertical="center"/>
    </xf>
    <xf numFmtId="9" fontId="20" fillId="3" borderId="3" xfId="9" applyFont="1" applyFill="1" applyBorder="1" applyAlignment="1">
      <alignment horizontal="center" vertical="center"/>
    </xf>
    <xf numFmtId="2" fontId="15" fillId="0" borderId="0" xfId="0" applyNumberFormat="1" applyFont="1" applyFill="1" applyBorder="1" applyAlignment="1">
      <alignment horizontal="centerContinuous" vertical="center"/>
    </xf>
    <xf numFmtId="0" fontId="0" fillId="0" borderId="0" xfId="0" applyBorder="1" applyAlignment="1">
      <alignment horizontal="centerContinuous" vertical="center"/>
    </xf>
    <xf numFmtId="0" fontId="28" fillId="0" borderId="0" xfId="0" quotePrefix="1" applyFont="1" applyAlignment="1">
      <alignment horizontal="center" vertical="center" wrapText="1"/>
    </xf>
    <xf numFmtId="0" fontId="15" fillId="4" borderId="1" xfId="10" applyBorder="1" applyAlignment="1">
      <alignment horizontal="center" wrapText="1"/>
    </xf>
    <xf numFmtId="0" fontId="15" fillId="4" borderId="2" xfId="10" applyBorder="1" applyAlignment="1">
      <alignment horizontal="center" wrapText="1"/>
    </xf>
    <xf numFmtId="0" fontId="32" fillId="0" borderId="0" xfId="0" applyFont="1" applyAlignment="1">
      <alignment horizontal="left" readingOrder="1"/>
    </xf>
    <xf numFmtId="0" fontId="24" fillId="0" borderId="0" xfId="0" applyFont="1" applyFill="1" applyBorder="1" applyAlignment="1">
      <alignment horizontal="right"/>
    </xf>
    <xf numFmtId="0" fontId="14" fillId="0" borderId="0" xfId="0" applyFont="1" applyFill="1" applyBorder="1" applyAlignment="1">
      <alignment horizontal="right" vertical="center"/>
    </xf>
    <xf numFmtId="37" fontId="0" fillId="0" borderId="0" xfId="0" applyNumberFormat="1"/>
    <xf numFmtId="165" fontId="21" fillId="5" borderId="3" xfId="12" applyNumberFormat="1" applyBorder="1" applyAlignment="1">
      <alignment vertical="center"/>
    </xf>
    <xf numFmtId="37" fontId="21" fillId="5" borderId="6" xfId="12" applyNumberFormat="1" applyBorder="1" applyAlignment="1">
      <alignment vertical="center"/>
    </xf>
    <xf numFmtId="0" fontId="28" fillId="0" borderId="0" xfId="0" quotePrefix="1" applyFont="1" applyAlignment="1">
      <alignment horizontal="center" vertical="center" wrapText="1"/>
    </xf>
    <xf numFmtId="0" fontId="15" fillId="4" borderId="1" xfId="10" applyBorder="1" applyAlignment="1">
      <alignment horizontal="center" wrapText="1"/>
    </xf>
    <xf numFmtId="0" fontId="15" fillId="4" borderId="2" xfId="10" applyBorder="1" applyAlignment="1">
      <alignment horizontal="center" wrapText="1"/>
    </xf>
    <xf numFmtId="37" fontId="0" fillId="0" borderId="0" xfId="0" applyNumberFormat="1" applyProtection="1"/>
    <xf numFmtId="0" fontId="21" fillId="5" borderId="1" xfId="12" applyNumberFormat="1" applyBorder="1" applyAlignment="1">
      <alignment horizontal="right" vertical="center"/>
    </xf>
    <xf numFmtId="37" fontId="21" fillId="5" borderId="1" xfId="12" applyNumberFormat="1" applyBorder="1" applyAlignment="1">
      <alignment vertical="center"/>
    </xf>
    <xf numFmtId="0" fontId="21" fillId="5" borderId="3" xfId="12" applyNumberFormat="1" applyBorder="1" applyAlignment="1">
      <alignment horizontal="left" vertical="center"/>
    </xf>
    <xf numFmtId="164" fontId="21" fillId="5" borderId="1" xfId="1" applyNumberFormat="1" applyFont="1" applyFill="1" applyBorder="1" applyAlignment="1">
      <alignment vertical="center"/>
    </xf>
    <xf numFmtId="164" fontId="21" fillId="5" borderId="2" xfId="1" applyNumberFormat="1" applyFont="1" applyFill="1" applyBorder="1" applyAlignment="1">
      <alignment vertical="center"/>
    </xf>
    <xf numFmtId="164" fontId="20" fillId="3" borderId="9" xfId="1" applyNumberFormat="1" applyFont="1" applyFill="1" applyBorder="1" applyAlignment="1">
      <alignment vertical="center"/>
    </xf>
    <xf numFmtId="165" fontId="21" fillId="5" borderId="1" xfId="12" applyNumberFormat="1" applyBorder="1" applyAlignment="1">
      <alignment horizontal="center" vertical="center"/>
    </xf>
    <xf numFmtId="0" fontId="15" fillId="4" borderId="1" xfId="10" applyBorder="1" applyAlignment="1">
      <alignment horizontal="center" wrapText="1"/>
    </xf>
    <xf numFmtId="0" fontId="15" fillId="4" borderId="2" xfId="10" applyBorder="1" applyAlignment="1">
      <alignment horizontal="center" wrapText="1"/>
    </xf>
    <xf numFmtId="2" fontId="21" fillId="5" borderId="3" xfId="12" applyNumberFormat="1" applyBorder="1" applyAlignment="1">
      <alignment vertical="center"/>
    </xf>
    <xf numFmtId="165" fontId="20" fillId="3" borderId="3" xfId="9" applyNumberFormat="1" applyFont="1" applyFill="1" applyBorder="1" applyAlignment="1">
      <alignment vertical="center"/>
    </xf>
    <xf numFmtId="2" fontId="20" fillId="6" borderId="11" xfId="11" applyNumberFormat="1" applyFill="1" applyBorder="1" applyAlignment="1">
      <alignment horizontal="right" vertical="center"/>
    </xf>
    <xf numFmtId="164" fontId="20" fillId="6" borderId="10" xfId="11" applyNumberFormat="1" applyFill="1" applyBorder="1" applyAlignment="1">
      <alignment horizontal="center" vertical="center"/>
    </xf>
    <xf numFmtId="164" fontId="20" fillId="6" borderId="10" xfId="11" applyNumberFormat="1" applyFill="1" applyBorder="1" applyAlignment="1">
      <alignment vertical="center"/>
    </xf>
    <xf numFmtId="2" fontId="20" fillId="6" borderId="12" xfId="11" applyNumberFormat="1" applyFill="1" applyBorder="1" applyAlignment="1">
      <alignment horizontal="left" vertical="center"/>
    </xf>
    <xf numFmtId="37" fontId="20" fillId="7" borderId="3" xfId="14" applyAlignment="1">
      <alignment horizontal="right" vertical="center"/>
    </xf>
    <xf numFmtId="37" fontId="20" fillId="7" borderId="3" xfId="14" applyNumberFormat="1" applyAlignment="1">
      <alignment vertical="center"/>
    </xf>
    <xf numFmtId="37" fontId="20" fillId="7" borderId="3" xfId="14" applyAlignment="1">
      <alignment horizontal="left" vertical="center"/>
    </xf>
    <xf numFmtId="2" fontId="20" fillId="6" borderId="11" xfId="15" applyBorder="1" applyAlignment="1">
      <alignment horizontal="right" vertical="center"/>
    </xf>
    <xf numFmtId="2" fontId="20" fillId="6" borderId="10" xfId="15" applyBorder="1" applyAlignment="1">
      <alignment horizontal="center" vertical="center"/>
    </xf>
    <xf numFmtId="2" fontId="20" fillId="6" borderId="10" xfId="15" applyBorder="1" applyAlignment="1">
      <alignment vertical="center"/>
    </xf>
    <xf numFmtId="2" fontId="20" fillId="6" borderId="12" xfId="15" applyBorder="1" applyAlignment="1">
      <alignment horizontal="left" vertical="center"/>
    </xf>
    <xf numFmtId="37" fontId="20" fillId="7" borderId="3" xfId="14" applyAlignment="1">
      <alignment vertical="center"/>
    </xf>
    <xf numFmtId="9" fontId="20" fillId="7" borderId="3" xfId="9" applyFont="1" applyFill="1" applyBorder="1" applyAlignment="1">
      <alignment horizontal="center" vertical="center"/>
    </xf>
    <xf numFmtId="0" fontId="15" fillId="4" borderId="3" xfId="10" applyBorder="1" applyAlignment="1">
      <alignment horizontal="center" vertical="center"/>
    </xf>
    <xf numFmtId="0" fontId="15" fillId="4" borderId="1" xfId="10" applyBorder="1" applyAlignment="1">
      <alignment horizontal="center" vertical="center" wrapText="1"/>
    </xf>
    <xf numFmtId="0" fontId="0" fillId="0" borderId="0" xfId="0" applyAlignment="1">
      <alignment vertical="center"/>
    </xf>
    <xf numFmtId="0" fontId="15" fillId="4" borderId="3" xfId="10" applyBorder="1" applyAlignment="1">
      <alignment horizontal="center" vertical="center"/>
    </xf>
    <xf numFmtId="0" fontId="15" fillId="4" borderId="2" xfId="10" applyBorder="1" applyAlignment="1">
      <alignment horizontal="center" wrapText="1"/>
    </xf>
    <xf numFmtId="0" fontId="18" fillId="0" borderId="0" xfId="0" applyFont="1" applyFill="1" applyAlignment="1">
      <alignment horizontal="center"/>
    </xf>
    <xf numFmtId="0" fontId="18" fillId="0" borderId="0" xfId="0" applyFont="1" applyAlignment="1">
      <alignment horizontal="center"/>
    </xf>
    <xf numFmtId="0" fontId="28" fillId="0" borderId="0" xfId="0" quotePrefix="1" applyFont="1" applyAlignment="1">
      <alignment horizontal="center" vertical="center" wrapText="1"/>
    </xf>
    <xf numFmtId="2" fontId="21" fillId="0" borderId="3" xfId="12" applyNumberFormat="1" applyFill="1" applyBorder="1" applyAlignment="1">
      <alignment horizontal="right" vertical="center"/>
    </xf>
    <xf numFmtId="0" fontId="34" fillId="0" borderId="0" xfId="0" applyFont="1" applyBorder="1" applyAlignment="1">
      <alignment wrapText="1"/>
    </xf>
    <xf numFmtId="2" fontId="20" fillId="4" borderId="2" xfId="12" applyNumberFormat="1" applyFont="1" applyFill="1" applyBorder="1" applyAlignment="1">
      <alignment horizontal="center" vertical="center" wrapText="1"/>
    </xf>
    <xf numFmtId="0" fontId="5" fillId="0" borderId="0" xfId="0" applyFont="1" applyAlignment="1">
      <alignment horizontal="center"/>
    </xf>
    <xf numFmtId="2" fontId="20" fillId="0" borderId="0" xfId="12" applyNumberFormat="1" applyFont="1" applyFill="1" applyBorder="1" applyAlignment="1">
      <alignment horizontal="center" vertical="center" wrapText="1"/>
    </xf>
    <xf numFmtId="1" fontId="5" fillId="0" borderId="0" xfId="0" applyNumberFormat="1" applyFont="1" applyAlignment="1">
      <alignment horizontal="center"/>
    </xf>
    <xf numFmtId="2" fontId="35" fillId="0" borderId="3" xfId="16" applyNumberFormat="1" applyFont="1" applyFill="1" applyBorder="1" applyAlignment="1">
      <alignment horizontal="center" vertical="center" wrapText="1"/>
    </xf>
    <xf numFmtId="1" fontId="20" fillId="0" borderId="0" xfId="12" applyNumberFormat="1" applyFont="1" applyFill="1" applyBorder="1" applyAlignment="1">
      <alignment horizontal="center" vertical="center" wrapText="1"/>
    </xf>
    <xf numFmtId="2" fontId="20" fillId="0" borderId="0" xfId="12" applyNumberFormat="1" applyFont="1" applyFill="1" applyBorder="1" applyAlignment="1">
      <alignment horizontal="right" vertical="center" wrapText="1"/>
    </xf>
    <xf numFmtId="2" fontId="20" fillId="0" borderId="0" xfId="12" applyNumberFormat="1" applyFont="1" applyFill="1" applyBorder="1" applyAlignment="1">
      <alignment horizontal="left" vertical="center" wrapText="1"/>
    </xf>
    <xf numFmtId="2" fontId="35" fillId="0" borderId="3" xfId="16" applyNumberFormat="1" applyFill="1" applyBorder="1" applyAlignment="1">
      <alignment horizontal="center" vertical="center" wrapText="1"/>
    </xf>
    <xf numFmtId="2" fontId="15" fillId="0" borderId="0" xfId="12" applyNumberFormat="1" applyFont="1" applyFill="1" applyBorder="1" applyAlignment="1">
      <alignment horizontal="center" vertical="center" wrapText="1"/>
    </xf>
    <xf numFmtId="167" fontId="5" fillId="0" borderId="3" xfId="16" applyNumberFormat="1" applyFont="1" applyFill="1" applyBorder="1" applyAlignment="1">
      <alignment horizontal="center" vertical="center" wrapText="1"/>
    </xf>
    <xf numFmtId="1" fontId="24" fillId="0" borderId="0" xfId="0" applyNumberFormat="1" applyFont="1" applyAlignment="1">
      <alignment horizontal="center"/>
    </xf>
    <xf numFmtId="0" fontId="24" fillId="0" borderId="0" xfId="0" applyFont="1"/>
    <xf numFmtId="0" fontId="24" fillId="0" borderId="0" xfId="0" applyFont="1" applyAlignment="1">
      <alignment horizontal="center"/>
    </xf>
    <xf numFmtId="0" fontId="24" fillId="0" borderId="0" xfId="0" applyFont="1" applyAlignment="1"/>
    <xf numFmtId="0" fontId="14" fillId="0" borderId="0" xfId="0" applyFont="1"/>
    <xf numFmtId="0" fontId="14" fillId="0" borderId="0" xfId="0" applyFont="1" applyAlignment="1">
      <alignment horizontal="right" vertical="center" readingOrder="2"/>
    </xf>
    <xf numFmtId="0" fontId="39" fillId="0" borderId="0" xfId="0" applyFont="1" applyFill="1" applyAlignment="1">
      <alignment horizontal="center"/>
    </xf>
    <xf numFmtId="0" fontId="39" fillId="0" borderId="0" xfId="0" applyFont="1" applyAlignment="1">
      <alignment horizontal="center"/>
    </xf>
    <xf numFmtId="0" fontId="39" fillId="0" borderId="0" xfId="0" quotePrefix="1" applyFont="1" applyAlignment="1">
      <alignment horizontal="center" vertical="center" wrapText="1"/>
    </xf>
    <xf numFmtId="0" fontId="24" fillId="0" borderId="11" xfId="0" applyFont="1" applyBorder="1" applyAlignment="1">
      <alignment horizontal="justify" vertical="center" wrapText="1"/>
    </xf>
    <xf numFmtId="0" fontId="37" fillId="0" borderId="11" xfId="0" applyFont="1" applyBorder="1" applyAlignment="1">
      <alignment horizontal="justify" vertical="center" wrapText="1"/>
    </xf>
    <xf numFmtId="0" fontId="24" fillId="0" borderId="11" xfId="0" applyFont="1" applyBorder="1" applyAlignment="1">
      <alignment vertical="center" wrapText="1"/>
    </xf>
    <xf numFmtId="2" fontId="20" fillId="4" borderId="11" xfId="12" applyNumberFormat="1" applyFont="1" applyFill="1" applyBorder="1" applyAlignment="1">
      <alignment horizontal="center" vertical="center" wrapText="1"/>
    </xf>
    <xf numFmtId="2" fontId="20" fillId="4" borderId="12" xfId="12" applyNumberFormat="1" applyFont="1" applyFill="1" applyBorder="1" applyAlignment="1">
      <alignment horizontal="center" vertical="center" wrapText="1"/>
    </xf>
    <xf numFmtId="0" fontId="14" fillId="0" borderId="12" xfId="0" applyFont="1" applyBorder="1" applyAlignment="1">
      <alignment vertical="center" wrapText="1"/>
    </xf>
    <xf numFmtId="2" fontId="36" fillId="8" borderId="11" xfId="12" applyNumberFormat="1" applyFont="1" applyFill="1" applyBorder="1" applyAlignment="1">
      <alignment horizontal="right" vertical="center" wrapText="1" readingOrder="2"/>
    </xf>
    <xf numFmtId="1" fontId="14" fillId="0" borderId="0" xfId="0" applyNumberFormat="1" applyFont="1" applyAlignment="1">
      <alignment horizontal="center" readingOrder="2"/>
    </xf>
    <xf numFmtId="0" fontId="24" fillId="0" borderId="0" xfId="0" applyFont="1" applyAlignment="1">
      <alignment readingOrder="2"/>
    </xf>
    <xf numFmtId="0" fontId="14" fillId="0" borderId="0" xfId="0" applyFont="1" applyAlignment="1">
      <alignment readingOrder="2"/>
    </xf>
    <xf numFmtId="2" fontId="20" fillId="4" borderId="11" xfId="12" applyNumberFormat="1" applyFont="1" applyFill="1" applyBorder="1" applyAlignment="1">
      <alignment horizontal="center" vertical="center" wrapText="1" readingOrder="2"/>
    </xf>
    <xf numFmtId="2" fontId="20" fillId="4" borderId="12" xfId="12" applyNumberFormat="1" applyFont="1" applyFill="1" applyBorder="1" applyAlignment="1">
      <alignment horizontal="center" vertical="center" wrapText="1" readingOrder="2"/>
    </xf>
    <xf numFmtId="2" fontId="40" fillId="8" borderId="12" xfId="12" applyNumberFormat="1" applyFont="1" applyFill="1" applyBorder="1" applyAlignment="1">
      <alignment horizontal="right" vertical="center" wrapText="1" readingOrder="2"/>
    </xf>
    <xf numFmtId="0" fontId="14" fillId="0" borderId="0" xfId="0" applyFont="1" applyAlignment="1">
      <alignment horizontal="left"/>
    </xf>
    <xf numFmtId="0" fontId="14" fillId="0" borderId="12" xfId="0" applyFont="1" applyBorder="1" applyAlignment="1">
      <alignment horizontal="left" vertical="center" wrapText="1"/>
    </xf>
    <xf numFmtId="0" fontId="38" fillId="0" borderId="12" xfId="0" applyFont="1" applyBorder="1" applyAlignment="1">
      <alignment horizontal="left" vertical="center" wrapText="1"/>
    </xf>
    <xf numFmtId="2" fontId="20" fillId="4" borderId="1" xfId="12" applyNumberFormat="1" applyFont="1" applyFill="1" applyBorder="1" applyAlignment="1">
      <alignment horizontal="center" vertical="center" wrapText="1"/>
    </xf>
    <xf numFmtId="0" fontId="12" fillId="0" borderId="0" xfId="0" applyFont="1"/>
    <xf numFmtId="0" fontId="23" fillId="0" borderId="0" xfId="16" applyFont="1" applyAlignment="1"/>
    <xf numFmtId="0" fontId="23" fillId="0" borderId="0" xfId="16" applyFont="1"/>
    <xf numFmtId="0" fontId="23" fillId="0" borderId="0" xfId="0" applyFont="1" applyAlignment="1">
      <alignment horizontal="center" vertical="center"/>
    </xf>
    <xf numFmtId="167" fontId="1" fillId="0" borderId="3" xfId="12" applyNumberFormat="1" applyFont="1" applyFill="1" applyBorder="1" applyAlignment="1">
      <alignment horizontal="center" vertical="center" wrapText="1"/>
    </xf>
    <xf numFmtId="167" fontId="1" fillId="8" borderId="3" xfId="12" applyNumberFormat="1" applyFont="1" applyFill="1" applyBorder="1" applyAlignment="1">
      <alignment horizontal="center" vertical="center" wrapText="1"/>
    </xf>
    <xf numFmtId="1" fontId="1" fillId="0" borderId="3" xfId="12" applyNumberFormat="1" applyFont="1" applyFill="1" applyBorder="1" applyAlignment="1">
      <alignment horizontal="center" vertical="center" wrapText="1"/>
    </xf>
    <xf numFmtId="2" fontId="1" fillId="0" borderId="3" xfId="12" applyNumberFormat="1" applyFont="1" applyFill="1" applyBorder="1" applyAlignment="1">
      <alignment horizontal="right" vertical="center" wrapText="1"/>
    </xf>
    <xf numFmtId="2" fontId="1" fillId="0" borderId="3" xfId="12" applyNumberFormat="1" applyFont="1" applyFill="1" applyBorder="1" applyAlignment="1">
      <alignment horizontal="center" vertical="center" wrapText="1"/>
    </xf>
    <xf numFmtId="2" fontId="12" fillId="0" borderId="3" xfId="12" applyNumberFormat="1" applyFont="1" applyFill="1" applyBorder="1" applyAlignment="1">
      <alignment horizontal="center" vertical="center" wrapText="1"/>
    </xf>
    <xf numFmtId="2" fontId="1" fillId="0" borderId="3" xfId="12" applyNumberFormat="1" applyFont="1" applyFill="1" applyBorder="1" applyAlignment="1">
      <alignment horizontal="left" vertical="center" wrapText="1"/>
    </xf>
    <xf numFmtId="1" fontId="1" fillId="8" borderId="3" xfId="12" applyNumberFormat="1" applyFont="1" applyFill="1" applyBorder="1" applyAlignment="1">
      <alignment horizontal="center" vertical="center" wrapText="1"/>
    </xf>
    <xf numFmtId="2" fontId="1" fillId="8" borderId="3" xfId="12" applyNumberFormat="1" applyFont="1" applyFill="1" applyBorder="1" applyAlignment="1">
      <alignment horizontal="right" vertical="center" wrapText="1"/>
    </xf>
    <xf numFmtId="2" fontId="1" fillId="8" borderId="3" xfId="12" applyNumberFormat="1" applyFont="1" applyFill="1" applyBorder="1" applyAlignment="1">
      <alignment horizontal="center" vertical="center" wrapText="1"/>
    </xf>
    <xf numFmtId="2" fontId="12" fillId="8" borderId="3" xfId="12" applyNumberFormat="1" applyFont="1" applyFill="1" applyBorder="1" applyAlignment="1">
      <alignment horizontal="center" vertical="center" wrapText="1"/>
    </xf>
    <xf numFmtId="2" fontId="35" fillId="8" borderId="3" xfId="16" applyNumberFormat="1" applyFont="1" applyFill="1" applyBorder="1" applyAlignment="1">
      <alignment horizontal="center" vertical="center" wrapText="1"/>
    </xf>
    <xf numFmtId="2" fontId="1" fillId="8" borderId="3" xfId="12" applyNumberFormat="1" applyFont="1" applyFill="1" applyBorder="1" applyAlignment="1">
      <alignment horizontal="left" vertical="center" wrapText="1"/>
    </xf>
    <xf numFmtId="0" fontId="16" fillId="0" borderId="0" xfId="0" applyFont="1" applyAlignment="1">
      <alignment horizontal="center" vertical="center" readingOrder="2"/>
    </xf>
    <xf numFmtId="0" fontId="16" fillId="0" borderId="0" xfId="0" applyFont="1" applyAlignment="1">
      <alignment horizontal="center" vertical="center"/>
    </xf>
    <xf numFmtId="0" fontId="28" fillId="0" borderId="0" xfId="0" applyFont="1" applyAlignment="1">
      <alignment horizontal="center" vertical="center" wrapText="1"/>
    </xf>
    <xf numFmtId="0" fontId="14" fillId="0" borderId="7" xfId="0" applyFont="1" applyFill="1" applyBorder="1" applyAlignment="1">
      <alignment horizontal="center"/>
    </xf>
    <xf numFmtId="0" fontId="17" fillId="0" borderId="0" xfId="0" applyFont="1" applyAlignment="1">
      <alignment horizontal="center" vertical="center" wrapText="1"/>
    </xf>
    <xf numFmtId="0" fontId="18" fillId="0" borderId="0" xfId="0" applyFont="1" applyFill="1" applyAlignment="1">
      <alignment horizontal="center"/>
    </xf>
    <xf numFmtId="0" fontId="18" fillId="0" borderId="0" xfId="0" applyFont="1" applyAlignment="1">
      <alignment horizontal="center"/>
    </xf>
    <xf numFmtId="0" fontId="15" fillId="4" borderId="3" xfId="10" applyBorder="1" applyAlignment="1">
      <alignment horizontal="center" vertical="center"/>
    </xf>
    <xf numFmtId="0" fontId="15" fillId="4" borderId="8" xfId="10" applyBorder="1" applyAlignment="1">
      <alignment horizontal="center"/>
    </xf>
    <xf numFmtId="0" fontId="15" fillId="4" borderId="6" xfId="10" applyBorder="1" applyAlignment="1">
      <alignment horizontal="center"/>
    </xf>
    <xf numFmtId="0" fontId="15" fillId="4" borderId="5" xfId="10" applyBorder="1" applyAlignment="1">
      <alignment horizontal="center"/>
    </xf>
    <xf numFmtId="0" fontId="15" fillId="4" borderId="4" xfId="10" applyBorder="1" applyAlignment="1">
      <alignment horizontal="center"/>
    </xf>
    <xf numFmtId="0" fontId="28" fillId="0" borderId="0" xfId="0" applyFont="1" applyAlignment="1">
      <alignment horizontal="center" vertical="center"/>
    </xf>
    <xf numFmtId="0" fontId="17" fillId="0" borderId="0" xfId="0" applyFont="1" applyFill="1" applyAlignment="1">
      <alignment horizontal="center"/>
    </xf>
    <xf numFmtId="0" fontId="15" fillId="4" borderId="5" xfId="10" applyBorder="1" applyAlignment="1">
      <alignment horizontal="center" wrapText="1"/>
    </xf>
    <xf numFmtId="0" fontId="15" fillId="4" borderId="4" xfId="10" applyBorder="1" applyAlignment="1">
      <alignment horizontal="center" wrapText="1"/>
    </xf>
    <xf numFmtId="0" fontId="28" fillId="0" borderId="0" xfId="0" applyFont="1" applyFill="1" applyAlignment="1">
      <alignment horizontal="center" wrapText="1"/>
    </xf>
    <xf numFmtId="0" fontId="28" fillId="0" borderId="0" xfId="0" applyFont="1" applyFill="1" applyAlignment="1">
      <alignment horizontal="center"/>
    </xf>
    <xf numFmtId="0" fontId="15" fillId="4" borderId="11" xfId="10" applyBorder="1" applyAlignment="1">
      <alignment horizontal="center"/>
    </xf>
    <xf numFmtId="0" fontId="15" fillId="4" borderId="10" xfId="10" applyBorder="1" applyAlignment="1">
      <alignment horizontal="center"/>
    </xf>
    <xf numFmtId="0" fontId="15" fillId="4" borderId="12" xfId="10" applyBorder="1" applyAlignment="1">
      <alignment horizontal="center"/>
    </xf>
    <xf numFmtId="0" fontId="28" fillId="0" borderId="0" xfId="0" quotePrefix="1" applyFont="1" applyAlignment="1">
      <alignment horizontal="center" vertical="center" wrapText="1"/>
    </xf>
    <xf numFmtId="0" fontId="9" fillId="0" borderId="0" xfId="0" applyFont="1" applyBorder="1" applyAlignment="1">
      <alignment horizontal="left"/>
    </xf>
    <xf numFmtId="0" fontId="23" fillId="0" borderId="7" xfId="0" applyFont="1" applyBorder="1" applyAlignment="1">
      <alignment horizontal="center"/>
    </xf>
    <xf numFmtId="0" fontId="15" fillId="4" borderId="1" xfId="10" applyBorder="1" applyAlignment="1">
      <alignment horizontal="center" wrapText="1"/>
    </xf>
    <xf numFmtId="0" fontId="15" fillId="4" borderId="2" xfId="10" applyBorder="1" applyAlignment="1">
      <alignment horizontal="center" wrapText="1"/>
    </xf>
    <xf numFmtId="0" fontId="15" fillId="4" borderId="1" xfId="10" applyBorder="1" applyAlignment="1">
      <alignment horizontal="center"/>
    </xf>
    <xf numFmtId="0" fontId="15" fillId="4" borderId="2" xfId="10" applyBorder="1" applyAlignment="1">
      <alignment horizontal="center"/>
    </xf>
    <xf numFmtId="0" fontId="22" fillId="0" borderId="0" xfId="0" quotePrefix="1" applyFont="1" applyAlignment="1">
      <alignment horizontal="center" vertical="center" wrapText="1"/>
    </xf>
    <xf numFmtId="0" fontId="22" fillId="0" borderId="0" xfId="0" applyFont="1" applyAlignment="1">
      <alignment horizontal="center" vertical="center" wrapText="1"/>
    </xf>
    <xf numFmtId="0" fontId="15" fillId="4" borderId="7" xfId="10" applyBorder="1" applyAlignment="1">
      <alignment horizontal="center"/>
    </xf>
    <xf numFmtId="0" fontId="15" fillId="4" borderId="13" xfId="10" applyBorder="1" applyAlignment="1">
      <alignment horizontal="center"/>
    </xf>
    <xf numFmtId="0" fontId="15" fillId="4" borderId="1" xfId="10" applyBorder="1" applyAlignment="1">
      <alignment horizontal="center" vertical="center"/>
    </xf>
    <xf numFmtId="0" fontId="15" fillId="4" borderId="2" xfId="10" applyBorder="1" applyAlignment="1">
      <alignment horizontal="center" vertical="center"/>
    </xf>
    <xf numFmtId="0" fontId="15" fillId="4" borderId="1" xfId="10" applyBorder="1" applyAlignment="1">
      <alignment horizontal="center" vertical="center" wrapText="1"/>
    </xf>
    <xf numFmtId="1" fontId="20" fillId="4" borderId="3" xfId="12" applyNumberFormat="1" applyFont="1" applyFill="1" applyBorder="1" applyAlignment="1">
      <alignment horizontal="center" vertical="center" wrapText="1"/>
    </xf>
    <xf numFmtId="0" fontId="0" fillId="0" borderId="3" xfId="0" applyBorder="1" applyAlignment="1">
      <alignment horizontal="center" vertical="center" wrapText="1"/>
    </xf>
    <xf numFmtId="0" fontId="5" fillId="0" borderId="0" xfId="0" applyFont="1" applyAlignment="1"/>
    <xf numFmtId="0" fontId="0" fillId="0" borderId="0" xfId="0" applyAlignment="1"/>
    <xf numFmtId="2" fontId="20" fillId="4" borderId="3" xfId="12" applyNumberFormat="1" applyFont="1" applyFill="1" applyBorder="1" applyAlignment="1">
      <alignment horizontal="center" vertical="center" wrapText="1"/>
    </xf>
    <xf numFmtId="0" fontId="5" fillId="0" borderId="3" xfId="0" applyFont="1" applyBorder="1" applyAlignment="1">
      <alignment horizontal="center" vertical="center" wrapText="1"/>
    </xf>
    <xf numFmtId="2" fontId="15" fillId="4" borderId="3" xfId="12" applyNumberFormat="1" applyFont="1" applyFill="1" applyBorder="1" applyAlignment="1">
      <alignment horizontal="center" vertical="center" wrapText="1"/>
    </xf>
  </cellXfs>
  <cellStyles count="17">
    <cellStyle name="Comma" xfId="1" builtinId="3"/>
    <cellStyle name="Good" xfId="7" builtinId="26" customBuiltin="1"/>
    <cellStyle name="Hyperlink" xfId="16" builtinId="8"/>
    <cellStyle name="Normal" xfId="0" builtinId="0"/>
    <cellStyle name="Normal 2" xfId="3"/>
    <cellStyle name="Normal 3" xfId="2"/>
    <cellStyle name="Normal 3 2" xfId="5"/>
    <cellStyle name="Normal 3 3" xfId="6"/>
    <cellStyle name="Normal 4" xfId="4"/>
    <cellStyle name="Normal 5" xfId="13"/>
    <cellStyle name="Percent" xfId="8" builtinId="5"/>
    <cellStyle name="Percent 2" xfId="9"/>
    <cellStyle name="Report Header" xfId="10"/>
    <cellStyle name="Report Header 2" xfId="15"/>
    <cellStyle name="Report Subtotals" xfId="12"/>
    <cellStyle name="Report Totals" xfId="11"/>
    <cellStyle name="Report Totals 2" xfId="14"/>
  </cellStyles>
  <dxfs count="1">
    <dxf>
      <font>
        <b val="0"/>
        <i val="0"/>
      </font>
    </dxf>
  </dxfs>
  <tableStyles count="1" defaultTableStyle="TableStyleMedium9" defaultPivotStyle="PivotStyleLight16">
    <tableStyle name="Table Style 1" pivot="0" count="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70C0"/>
      <color rgb="FF376092"/>
      <color rgb="FF00FFFF"/>
      <color rgb="FFFF9933"/>
      <color rgb="FFFF9900"/>
      <color rgb="FFCC6600"/>
      <color rgb="FF5DB793"/>
      <color rgb="FFFFFF66"/>
      <color rgb="FF42235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79"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80" Type="http://schemas.openxmlformats.org/officeDocument/2006/relationships/customXml" Target="../customXml/item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78"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1.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ar-SA"/>
              <a:t>الرسم البياني 1.1: عدد شركات التأمين والمهن المرتبطة بالتأمين المُرخصة</a:t>
            </a:r>
            <a:endParaRPr lang="en-US"/>
          </a:p>
        </c:rich>
      </c:tx>
      <c:layout>
        <c:manualLayout>
          <c:xMode val="edge"/>
          <c:yMode val="edge"/>
          <c:x val="0.45779711785034599"/>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4.7327818616364203E-2"/>
          <c:y val="9.0598397422544399E-2"/>
          <c:w val="0.94516036707026407"/>
          <c:h val="0.62685775389187459"/>
        </c:manualLayout>
      </c:layout>
      <c:barChart>
        <c:barDir val="col"/>
        <c:grouping val="clustered"/>
        <c:varyColors val="0"/>
        <c:ser>
          <c:idx val="0"/>
          <c:order val="0"/>
          <c:tx>
            <c:strRef>
              <c:f>'[1]الرسم البياني 1.1'!$C$4:$C$5</c:f>
              <c:strCache>
                <c:ptCount val="1"/>
                <c:pt idx="0">
                  <c:v>2020</c:v>
                </c:pt>
              </c:strCache>
            </c:strRef>
          </c:tx>
          <c:spPr>
            <a:solidFill>
              <a:srgbClr val="FF9900"/>
            </a:solidFill>
            <a:ln>
              <a:noFill/>
            </a:ln>
            <a:effectLst/>
          </c:spPr>
          <c:invertIfNegative val="0"/>
          <c:cat>
            <c:strRef>
              <c:f>'[1]الرسم البياني 1.1'!$B$6:$B$16</c:f>
              <c:strCache>
                <c:ptCount val="11"/>
                <c:pt idx="0">
                  <c:v>شركات التأمين التقليدي الوطنية</c:v>
                </c:pt>
                <c:pt idx="1">
                  <c:v>شركات التأمين التكافلي الوطنية</c:v>
                </c:pt>
                <c:pt idx="2">
                  <c:v>شركات التأمين التقليدي الأجنبية</c:v>
                </c:pt>
                <c:pt idx="4">
                  <c:v>شركات وسطاء التأمين</c:v>
                </c:pt>
                <c:pt idx="5">
                  <c:v>شركات وكلاء التأمين</c:v>
                </c:pt>
                <c:pt idx="6">
                  <c:v>مستشاري التأمين (الأشخاص والشركات)</c:v>
                </c:pt>
                <c:pt idx="7">
                  <c:v>خبراء تقييم الخسائر والأضرار (الأشخاص والشركات)</c:v>
                </c:pt>
                <c:pt idx="8">
                  <c:v>الاكتواريون (الأشخاص والشركات)</c:v>
                </c:pt>
                <c:pt idx="9">
                  <c:v>شركات إدارة مطالبات التأمين الصحي</c:v>
                </c:pt>
                <c:pt idx="10">
                  <c:v>مواقع الإلكترونية لمقارنة أسعار وثائق التأمين</c:v>
                </c:pt>
              </c:strCache>
            </c:strRef>
          </c:cat>
          <c:val>
            <c:numRef>
              <c:f>'[1]الرسم البياني 1.1'!$C$6:$C$16</c:f>
              <c:numCache>
                <c:formatCode>General</c:formatCode>
                <c:ptCount val="11"/>
                <c:pt idx="0">
                  <c:v>23</c:v>
                </c:pt>
                <c:pt idx="1">
                  <c:v>12</c:v>
                </c:pt>
                <c:pt idx="2">
                  <c:v>27</c:v>
                </c:pt>
                <c:pt idx="4">
                  <c:v>164</c:v>
                </c:pt>
                <c:pt idx="5">
                  <c:v>25</c:v>
                </c:pt>
                <c:pt idx="6">
                  <c:v>45</c:v>
                </c:pt>
                <c:pt idx="7">
                  <c:v>112</c:v>
                </c:pt>
                <c:pt idx="8">
                  <c:v>64</c:v>
                </c:pt>
                <c:pt idx="9">
                  <c:v>21</c:v>
                </c:pt>
                <c:pt idx="10">
                  <c:v>2</c:v>
                </c:pt>
              </c:numCache>
            </c:numRef>
          </c:val>
          <c:extLst>
            <c:ext xmlns:c16="http://schemas.microsoft.com/office/drawing/2014/chart" uri="{C3380CC4-5D6E-409C-BE32-E72D297353CC}">
              <c16:uniqueId val="{00000000-DE2A-43B2-AA49-36E1BADEF7F7}"/>
            </c:ext>
          </c:extLst>
        </c:ser>
        <c:ser>
          <c:idx val="1"/>
          <c:order val="1"/>
          <c:tx>
            <c:strRef>
              <c:f>'[1]الرسم البياني 1.1'!$D$4:$D$5</c:f>
              <c:strCache>
                <c:ptCount val="1"/>
                <c:pt idx="0">
                  <c:v>2021</c:v>
                </c:pt>
              </c:strCache>
            </c:strRef>
          </c:tx>
          <c:spPr>
            <a:solidFill>
              <a:schemeClr val="accent1">
                <a:lumMod val="75000"/>
              </a:schemeClr>
            </a:solidFill>
            <a:ln>
              <a:noFill/>
            </a:ln>
            <a:effectLst/>
          </c:spPr>
          <c:invertIfNegative val="0"/>
          <c:cat>
            <c:strRef>
              <c:f>'[1]الرسم البياني 1.1'!$B$6:$B$16</c:f>
              <c:strCache>
                <c:ptCount val="11"/>
                <c:pt idx="0">
                  <c:v>شركات التأمين التقليدي الوطنية</c:v>
                </c:pt>
                <c:pt idx="1">
                  <c:v>شركات التأمين التكافلي الوطنية</c:v>
                </c:pt>
                <c:pt idx="2">
                  <c:v>شركات التأمين التقليدي الأجنبية</c:v>
                </c:pt>
                <c:pt idx="4">
                  <c:v>شركات وسطاء التأمين</c:v>
                </c:pt>
                <c:pt idx="5">
                  <c:v>شركات وكلاء التأمين</c:v>
                </c:pt>
                <c:pt idx="6">
                  <c:v>مستشاري التأمين (الأشخاص والشركات)</c:v>
                </c:pt>
                <c:pt idx="7">
                  <c:v>خبراء تقييم الخسائر والأضرار (الأشخاص والشركات)</c:v>
                </c:pt>
                <c:pt idx="8">
                  <c:v>الاكتواريون (الأشخاص والشركات)</c:v>
                </c:pt>
                <c:pt idx="9">
                  <c:v>شركات إدارة مطالبات التأمين الصحي</c:v>
                </c:pt>
                <c:pt idx="10">
                  <c:v>مواقع الإلكترونية لمقارنة أسعار وثائق التأمين</c:v>
                </c:pt>
              </c:strCache>
            </c:strRef>
          </c:cat>
          <c:val>
            <c:numRef>
              <c:f>'[1]الرسم البياني 1.1'!$D$6:$D$16</c:f>
              <c:numCache>
                <c:formatCode>General</c:formatCode>
                <c:ptCount val="11"/>
                <c:pt idx="0">
                  <c:v>23</c:v>
                </c:pt>
                <c:pt idx="1">
                  <c:v>12</c:v>
                </c:pt>
                <c:pt idx="2">
                  <c:v>27</c:v>
                </c:pt>
                <c:pt idx="4">
                  <c:v>168</c:v>
                </c:pt>
                <c:pt idx="5">
                  <c:v>30</c:v>
                </c:pt>
                <c:pt idx="6">
                  <c:v>46</c:v>
                </c:pt>
                <c:pt idx="7">
                  <c:v>129</c:v>
                </c:pt>
                <c:pt idx="8">
                  <c:v>67</c:v>
                </c:pt>
                <c:pt idx="9">
                  <c:v>21</c:v>
                </c:pt>
                <c:pt idx="10">
                  <c:v>4</c:v>
                </c:pt>
              </c:numCache>
            </c:numRef>
          </c:val>
          <c:extLst>
            <c:ext xmlns:c16="http://schemas.microsoft.com/office/drawing/2014/chart" uri="{C3380CC4-5D6E-409C-BE32-E72D297353CC}">
              <c16:uniqueId val="{00000001-DE2A-43B2-AA49-36E1BADEF7F7}"/>
            </c:ext>
          </c:extLst>
        </c:ser>
        <c:dLbls>
          <c:showLegendKey val="0"/>
          <c:showVal val="0"/>
          <c:showCatName val="0"/>
          <c:showSerName val="0"/>
          <c:showPercent val="0"/>
          <c:showBubbleSize val="0"/>
        </c:dLbls>
        <c:gapWidth val="219"/>
        <c:overlap val="-27"/>
        <c:axId val="1223056432"/>
        <c:axId val="1223065584"/>
      </c:barChart>
      <c:catAx>
        <c:axId val="122305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23065584"/>
        <c:crosses val="autoZero"/>
        <c:auto val="1"/>
        <c:lblAlgn val="ctr"/>
        <c:lblOffset val="100"/>
        <c:noMultiLvlLbl val="0"/>
      </c:catAx>
      <c:valAx>
        <c:axId val="122306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crossAx val="1223056432"/>
        <c:crosses val="autoZero"/>
        <c:crossBetween val="between"/>
      </c:valAx>
      <c:spPr>
        <a:noFill/>
        <a:ln>
          <a:noFill/>
        </a:ln>
        <a:effectLst/>
      </c:spPr>
    </c:plotArea>
    <c:legend>
      <c:legendPos val="b"/>
      <c:layout>
        <c:manualLayout>
          <c:xMode val="edge"/>
          <c:yMode val="edge"/>
          <c:x val="0.38999230331871393"/>
          <c:y val="0.94965223097112861"/>
          <c:w val="0.2122953112402626"/>
          <c:h val="4.5672936716243805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60" b="0" i="0" u="none" strike="noStrike" kern="1200" spc="0" baseline="0">
                <a:solidFill>
                  <a:sysClr val="windowText" lastClr="000000"/>
                </a:solidFill>
                <a:latin typeface="+mn-lt"/>
                <a:ea typeface="+mn-ea"/>
                <a:cs typeface="+mn-cs"/>
              </a:defRPr>
            </a:pPr>
            <a:r>
              <a:rPr lang="ar-SA"/>
              <a:t>الرسم البياني 10.1: الأصول المستثمرة حسب الفئة في عام 2021</a:t>
            </a:r>
            <a:endParaRPr lang="en-US"/>
          </a:p>
        </c:rich>
      </c:tx>
      <c:layout>
        <c:manualLayout>
          <c:xMode val="edge"/>
          <c:yMode val="edge"/>
          <c:x val="0.64608197648879429"/>
          <c:y val="0"/>
        </c:manualLayout>
      </c:layout>
      <c:overlay val="0"/>
      <c:spPr>
        <a:noFill/>
        <a:ln>
          <a:noFill/>
        </a:ln>
        <a:effectLst/>
      </c:spPr>
      <c:txPr>
        <a:bodyPr rot="0" spcFirstLastPara="1" vertOverflow="ellipsis" vert="horz" wrap="square" anchor="ctr" anchorCtr="1"/>
        <a:lstStyle/>
        <a:p>
          <a:pPr algn="ctr" rtl="0">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888916423605058"/>
          <c:y val="7.8666473491875277E-2"/>
          <c:w val="0.35159436535651445"/>
          <c:h val="0.81639324867058649"/>
        </c:manualLayout>
      </c:layout>
      <c:pieChart>
        <c:varyColors val="1"/>
        <c:ser>
          <c:idx val="0"/>
          <c:order val="0"/>
          <c:tx>
            <c:strRef>
              <c:f>'[1]20A'!$C$82</c:f>
              <c:strCache>
                <c:ptCount val="1"/>
                <c:pt idx="0">
                  <c:v>2021</c:v>
                </c:pt>
              </c:strCache>
            </c:strRef>
          </c:tx>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1-7D4E-47AD-9906-3DF9E6C83FCE}"/>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3-7D4E-47AD-9906-3DF9E6C83FCE}"/>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7D4E-47AD-9906-3DF9E6C83FCE}"/>
              </c:ext>
            </c:extLst>
          </c:dPt>
          <c:dPt>
            <c:idx val="3"/>
            <c:bubble3D val="0"/>
            <c:spPr>
              <a:solidFill>
                <a:srgbClr val="CCFFFF"/>
              </a:solidFill>
              <a:ln w="19050">
                <a:solidFill>
                  <a:schemeClr val="lt1"/>
                </a:solidFill>
              </a:ln>
              <a:effectLst/>
            </c:spPr>
            <c:extLst>
              <c:ext xmlns:c16="http://schemas.microsoft.com/office/drawing/2014/chart" uri="{C3380CC4-5D6E-409C-BE32-E72D297353CC}">
                <c16:uniqueId val="{00000007-7D4E-47AD-9906-3DF9E6C83FCE}"/>
              </c:ext>
            </c:extLst>
          </c:dPt>
          <c:dPt>
            <c:idx val="4"/>
            <c:bubble3D val="0"/>
            <c:spPr>
              <a:solidFill>
                <a:srgbClr val="C00000"/>
              </a:solidFill>
              <a:ln w="19050">
                <a:solidFill>
                  <a:schemeClr val="lt1"/>
                </a:solidFill>
              </a:ln>
              <a:effectLst/>
            </c:spPr>
            <c:extLst>
              <c:ext xmlns:c16="http://schemas.microsoft.com/office/drawing/2014/chart" uri="{C3380CC4-5D6E-409C-BE32-E72D297353CC}">
                <c16:uniqueId val="{00000009-7D4E-47AD-9906-3DF9E6C83FC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D4E-47AD-9906-3DF9E6C83FCE}"/>
              </c:ext>
            </c:extLst>
          </c:dPt>
          <c:dPt>
            <c:idx val="6"/>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D-7D4E-47AD-9906-3DF9E6C83FCE}"/>
              </c:ext>
            </c:extLst>
          </c:dPt>
          <c:dLbls>
            <c:dLbl>
              <c:idx val="0"/>
              <c:layout>
                <c:manualLayout>
                  <c:x val="-2.1135372291544212E-2"/>
                  <c:y val="3.12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D4E-47AD-9906-3DF9E6C83FCE}"/>
                </c:ext>
              </c:extLst>
            </c:dLbl>
            <c:dLbl>
              <c:idx val="2"/>
              <c:layout>
                <c:manualLayout>
                  <c:x val="-3.0732681987665801E-2"/>
                  <c:y val="-0.1083220847394075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4E-47AD-9906-3DF9E6C83FCE}"/>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'[1]20A'!$B$83:$B$89</c:f>
              <c:strCache>
                <c:ptCount val="7"/>
                <c:pt idx="0">
                  <c:v>استثمارات عقارية </c:v>
                </c:pt>
                <c:pt idx="1">
                  <c:v>الأوراق المالية وسندات الدين </c:v>
                </c:pt>
                <c:pt idx="2">
                  <c:v>النقد والودائع </c:v>
                </c:pt>
                <c:pt idx="3">
                  <c:v>قروض مضمونة بوثائق التأمين على الحياة</c:v>
                </c:pt>
                <c:pt idx="4">
                  <c:v>قروض وودائع وأدوات مالية أخرى مصنفة A</c:v>
                </c:pt>
                <c:pt idx="5">
                  <c:v>الاستثمار في الشركات الزميلة</c:v>
                </c:pt>
                <c:pt idx="6">
                  <c:v>أصول مستثمرة أخرى</c:v>
                </c:pt>
              </c:strCache>
            </c:strRef>
          </c:cat>
          <c:val>
            <c:numRef>
              <c:f>'[1]20A'!$C$83:$C$89</c:f>
              <c:numCache>
                <c:formatCode>General</c:formatCode>
                <c:ptCount val="7"/>
                <c:pt idx="0">
                  <c:v>5.1825325142637546E-2</c:v>
                </c:pt>
                <c:pt idx="1">
                  <c:v>0.42957960229051695</c:v>
                </c:pt>
                <c:pt idx="2">
                  <c:v>0.25444258394722247</c:v>
                </c:pt>
                <c:pt idx="3">
                  <c:v>1.6627617531723203E-3</c:v>
                </c:pt>
                <c:pt idx="4">
                  <c:v>5.4288355793884649E-2</c:v>
                </c:pt>
                <c:pt idx="5">
                  <c:v>7.6507778859403186E-3</c:v>
                </c:pt>
                <c:pt idx="6">
                  <c:v>0.2005505931866256</c:v>
                </c:pt>
              </c:numCache>
            </c:numRef>
          </c:val>
          <c:extLst>
            <c:ext xmlns:c16="http://schemas.microsoft.com/office/drawing/2014/chart" uri="{C3380CC4-5D6E-409C-BE32-E72D297353CC}">
              <c16:uniqueId val="{0000000E-7D4E-47AD-9906-3DF9E6C83FCE}"/>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7260334823837462"/>
          <c:w val="0.99439763779527557"/>
          <c:h val="0.22739665176162538"/>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ar-SA"/>
              <a:t>الرسم البياني 11.1: اجمالي أرباح شركات التأمين</a:t>
            </a:r>
            <a:endParaRPr lang="en-US"/>
          </a:p>
        </c:rich>
      </c:tx>
      <c:layout>
        <c:manualLayout>
          <c:xMode val="edge"/>
          <c:yMode val="edge"/>
          <c:x val="0.51903974758533833"/>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4.4708429805708272E-2"/>
          <c:y val="0.10637966378164276"/>
          <c:w val="0.95529157019429178"/>
          <c:h val="0.76399321930997155"/>
        </c:manualLayout>
      </c:layout>
      <c:barChart>
        <c:barDir val="col"/>
        <c:grouping val="stacked"/>
        <c:varyColors val="0"/>
        <c:ser>
          <c:idx val="0"/>
          <c:order val="0"/>
          <c:tx>
            <c:strRef>
              <c:f>'[1]22A'!$B$57</c:f>
              <c:strCache>
                <c:ptCount val="1"/>
                <c:pt idx="0">
                  <c:v>الشركات الوطنية</c:v>
                </c:pt>
              </c:strCache>
            </c:strRef>
          </c:tx>
          <c:spPr>
            <a:solidFill>
              <a:srgbClr val="FF9900"/>
            </a:solidFill>
            <a:ln>
              <a:noFill/>
            </a:ln>
            <a:effectLst/>
          </c:spPr>
          <c:invertIfNegative val="0"/>
          <c:cat>
            <c:numRef>
              <c:f>'[1]22A'!$C$56:$D$56</c:f>
              <c:numCache>
                <c:formatCode>General</c:formatCode>
                <c:ptCount val="2"/>
                <c:pt idx="0">
                  <c:v>2020</c:v>
                </c:pt>
                <c:pt idx="1">
                  <c:v>2021</c:v>
                </c:pt>
              </c:numCache>
            </c:numRef>
          </c:cat>
          <c:val>
            <c:numRef>
              <c:f>'[1]22A'!$C$57:$D$57</c:f>
              <c:numCache>
                <c:formatCode>General</c:formatCode>
                <c:ptCount val="2"/>
                <c:pt idx="0">
                  <c:v>2040371660.6457779</c:v>
                </c:pt>
                <c:pt idx="1">
                  <c:v>2031353016.0446036</c:v>
                </c:pt>
              </c:numCache>
            </c:numRef>
          </c:val>
          <c:extLst>
            <c:ext xmlns:c16="http://schemas.microsoft.com/office/drawing/2014/chart" uri="{C3380CC4-5D6E-409C-BE32-E72D297353CC}">
              <c16:uniqueId val="{00000000-55A9-4CBF-BCFC-7584571E46F0}"/>
            </c:ext>
          </c:extLst>
        </c:ser>
        <c:ser>
          <c:idx val="1"/>
          <c:order val="1"/>
          <c:tx>
            <c:strRef>
              <c:f>'[1]22A'!$B$58</c:f>
              <c:strCache>
                <c:ptCount val="1"/>
                <c:pt idx="0">
                  <c:v>الشركات الأجنبية</c:v>
                </c:pt>
              </c:strCache>
            </c:strRef>
          </c:tx>
          <c:spPr>
            <a:solidFill>
              <a:schemeClr val="accent1">
                <a:lumMod val="75000"/>
              </a:schemeClr>
            </a:solidFill>
            <a:ln>
              <a:noFill/>
            </a:ln>
            <a:effectLst/>
          </c:spPr>
          <c:invertIfNegative val="0"/>
          <c:cat>
            <c:numRef>
              <c:f>'[1]22A'!$C$56:$D$56</c:f>
              <c:numCache>
                <c:formatCode>General</c:formatCode>
                <c:ptCount val="2"/>
                <c:pt idx="0">
                  <c:v>2020</c:v>
                </c:pt>
                <c:pt idx="1">
                  <c:v>2021</c:v>
                </c:pt>
              </c:numCache>
            </c:numRef>
          </c:cat>
          <c:val>
            <c:numRef>
              <c:f>'[1]22A'!$C$58:$D$58</c:f>
              <c:numCache>
                <c:formatCode>General</c:formatCode>
                <c:ptCount val="2"/>
                <c:pt idx="0">
                  <c:v>898345427.67240655</c:v>
                </c:pt>
                <c:pt idx="1">
                  <c:v>455533775.93204051</c:v>
                </c:pt>
              </c:numCache>
            </c:numRef>
          </c:val>
          <c:extLst>
            <c:ext xmlns:c16="http://schemas.microsoft.com/office/drawing/2014/chart" uri="{C3380CC4-5D6E-409C-BE32-E72D297353CC}">
              <c16:uniqueId val="{00000001-55A9-4CBF-BCFC-7584571E46F0}"/>
            </c:ext>
          </c:extLst>
        </c:ser>
        <c:dLbls>
          <c:showLegendKey val="0"/>
          <c:showVal val="0"/>
          <c:showCatName val="0"/>
          <c:showSerName val="0"/>
          <c:showPercent val="0"/>
          <c:showBubbleSize val="0"/>
        </c:dLbls>
        <c:gapWidth val="363"/>
        <c:overlap val="100"/>
        <c:axId val="1596426352"/>
        <c:axId val="1596427184"/>
      </c:barChart>
      <c:catAx>
        <c:axId val="159642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6427184"/>
        <c:crosses val="autoZero"/>
        <c:auto val="1"/>
        <c:lblAlgn val="ctr"/>
        <c:lblOffset val="100"/>
        <c:noMultiLvlLbl val="0"/>
      </c:catAx>
      <c:valAx>
        <c:axId val="15964271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6426352"/>
        <c:crosses val="autoZero"/>
        <c:crossBetween val="between"/>
        <c:dispUnits>
          <c:builtInUnit val="billions"/>
          <c:dispUnitsLbl>
            <c:layout>
              <c:manualLayout>
                <c:xMode val="edge"/>
                <c:yMode val="edge"/>
                <c:x val="0"/>
                <c:y val="2.9599402264497959E-3"/>
              </c:manualLayout>
            </c:layout>
            <c:tx>
              <c:rich>
                <a:bodyPr rot="0" spcFirstLastPara="1" vertOverflow="ellipsis" wrap="square" anchor="ctr" anchorCtr="1"/>
                <a:lstStyle/>
                <a:p>
                  <a:pPr>
                    <a:defRPr sz="1000" b="0" i="0" u="none" strike="noStrike" kern="1200" baseline="0">
                      <a:solidFill>
                        <a:schemeClr val="accent1">
                          <a:lumMod val="75000"/>
                        </a:schemeClr>
                      </a:solidFill>
                      <a:latin typeface="+mn-lt"/>
                      <a:ea typeface="+mn-ea"/>
                      <a:cs typeface="+mn-cs"/>
                    </a:defRPr>
                  </a:pPr>
                  <a:r>
                    <a:rPr lang="ar-AE">
                      <a:solidFill>
                        <a:schemeClr val="accent1">
                          <a:lumMod val="75000"/>
                        </a:schemeClr>
                      </a:solidFill>
                    </a:rPr>
                    <a:t>مليار درهم</a:t>
                  </a:r>
                  <a:endParaRPr lang="en-US">
                    <a:solidFill>
                      <a:schemeClr val="accent1">
                        <a:lumMod val="75000"/>
                      </a:schemeClr>
                    </a:solidFill>
                  </a:endParaRPr>
                </a:p>
              </c:rich>
            </c:tx>
            <c:spPr>
              <a:noFill/>
              <a:ln>
                <a:noFill/>
              </a:ln>
              <a:effectLst/>
            </c:spPr>
            <c:txPr>
              <a:bodyPr rot="0" spcFirstLastPara="1" vertOverflow="ellipsis" wrap="square" anchor="ctr" anchorCtr="1"/>
              <a:lstStyle/>
              <a:p>
                <a:pPr>
                  <a:defRPr sz="1000" b="0" i="0" u="none" strike="noStrike" kern="1200" baseline="0">
                    <a:solidFill>
                      <a:schemeClr val="accent1">
                        <a:lumMod val="7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20193334392699869"/>
          <c:y val="0.93132172347069742"/>
          <c:w val="0.59441073626411067"/>
          <c:h val="6.29423146924152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solidFill>
                <a:latin typeface="+mn-lt"/>
                <a:ea typeface="+mn-ea"/>
                <a:cs typeface="+mn-cs"/>
              </a:defRPr>
            </a:pPr>
            <a:r>
              <a:rPr lang="ar-SA"/>
              <a:t>الرسم البياني 12.1: الملاءة المالية لشركات التأمين</a:t>
            </a:r>
            <a:endParaRPr lang="en-US"/>
          </a:p>
        </c:rich>
      </c:tx>
      <c:layout>
        <c:manualLayout>
          <c:xMode val="edge"/>
          <c:yMode val="edge"/>
          <c:x val="0.62165958363397655"/>
          <c:y val="0"/>
        </c:manualLayout>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4.3694435594634859E-2"/>
          <c:y val="6.723162270994662E-2"/>
          <c:w val="0.95039758622694803"/>
          <c:h val="0.70642161268397552"/>
        </c:manualLayout>
      </c:layout>
      <c:barChart>
        <c:barDir val="col"/>
        <c:grouping val="clustered"/>
        <c:varyColors val="0"/>
        <c:ser>
          <c:idx val="0"/>
          <c:order val="0"/>
          <c:tx>
            <c:strRef>
              <c:f>'[1]23A'!$C$38</c:f>
              <c:strCache>
                <c:ptCount val="1"/>
                <c:pt idx="0">
                  <c:v>2020</c:v>
                </c:pt>
              </c:strCache>
            </c:strRef>
          </c:tx>
          <c:spPr>
            <a:solidFill>
              <a:srgbClr val="FF9933"/>
            </a:solidFill>
            <a:ln>
              <a:noFill/>
            </a:ln>
            <a:effectLst/>
          </c:spPr>
          <c:invertIfNegative val="0"/>
          <c:cat>
            <c:strRef>
              <c:f>'[1]23A'!$B$39:$B$47</c:f>
              <c:strCache>
                <c:ptCount val="9"/>
                <c:pt idx="0">
                  <c:v>متطلب الحد الأدنى لرأس المال - MCR</c:v>
                </c:pt>
                <c:pt idx="1">
                  <c:v>متطلب ملاءة رأس المال - SCR</c:v>
                </c:pt>
                <c:pt idx="2">
                  <c:v>المبلغ الأدنى للضمان - MGF</c:v>
                </c:pt>
                <c:pt idx="4">
                  <c:v>صافي الموجودات المقبولة مطروحا منها المطلوبات</c:v>
                </c:pt>
                <c:pt idx="6">
                  <c:v>الفائض في هامش الحد الأدنى لرأس المال </c:v>
                </c:pt>
                <c:pt idx="7">
                  <c:v>الفائض في هامش ملاءة رأس المال</c:v>
                </c:pt>
                <c:pt idx="8">
                  <c:v>الفائض في هامش المبلغ الأدنى للضمان</c:v>
                </c:pt>
              </c:strCache>
            </c:strRef>
          </c:cat>
          <c:val>
            <c:numRef>
              <c:f>'[1]23A'!$C$39:$C$47</c:f>
              <c:numCache>
                <c:formatCode>General</c:formatCode>
                <c:ptCount val="9"/>
                <c:pt idx="0">
                  <c:v>6250000000</c:v>
                </c:pt>
                <c:pt idx="1">
                  <c:v>8681267668.7992401</c:v>
                </c:pt>
                <c:pt idx="2">
                  <c:v>5782911743.6307468</c:v>
                </c:pt>
                <c:pt idx="4">
                  <c:v>16886774405.149471</c:v>
                </c:pt>
                <c:pt idx="6">
                  <c:v>10322620336.609331</c:v>
                </c:pt>
                <c:pt idx="7">
                  <c:v>7867424380.0801668</c:v>
                </c:pt>
                <c:pt idx="8">
                  <c:v>10765780305.248659</c:v>
                </c:pt>
              </c:numCache>
            </c:numRef>
          </c:val>
          <c:extLst>
            <c:ext xmlns:c16="http://schemas.microsoft.com/office/drawing/2014/chart" uri="{C3380CC4-5D6E-409C-BE32-E72D297353CC}">
              <c16:uniqueId val="{00000000-CEB8-48DB-8274-4337515EC35C}"/>
            </c:ext>
          </c:extLst>
        </c:ser>
        <c:ser>
          <c:idx val="1"/>
          <c:order val="1"/>
          <c:tx>
            <c:strRef>
              <c:f>'[1]23A'!$D$38</c:f>
              <c:strCache>
                <c:ptCount val="1"/>
                <c:pt idx="0">
                  <c:v>2021</c:v>
                </c:pt>
              </c:strCache>
            </c:strRef>
          </c:tx>
          <c:spPr>
            <a:solidFill>
              <a:schemeClr val="accent1">
                <a:lumMod val="75000"/>
              </a:schemeClr>
            </a:solidFill>
            <a:ln>
              <a:noFill/>
            </a:ln>
            <a:effectLst/>
          </c:spPr>
          <c:invertIfNegative val="0"/>
          <c:cat>
            <c:strRef>
              <c:f>'[1]23A'!$B$39:$B$47</c:f>
              <c:strCache>
                <c:ptCount val="9"/>
                <c:pt idx="0">
                  <c:v>متطلب الحد الأدنى لرأس المال - MCR</c:v>
                </c:pt>
                <c:pt idx="1">
                  <c:v>متطلب ملاءة رأس المال - SCR</c:v>
                </c:pt>
                <c:pt idx="2">
                  <c:v>المبلغ الأدنى للضمان - MGF</c:v>
                </c:pt>
                <c:pt idx="4">
                  <c:v>صافي الموجودات المقبولة مطروحا منها المطلوبات</c:v>
                </c:pt>
                <c:pt idx="6">
                  <c:v>الفائض في هامش الحد الأدنى لرأس المال </c:v>
                </c:pt>
                <c:pt idx="7">
                  <c:v>الفائض في هامش ملاءة رأس المال</c:v>
                </c:pt>
                <c:pt idx="8">
                  <c:v>الفائض في هامش المبلغ الأدنى للضمان</c:v>
                </c:pt>
              </c:strCache>
            </c:strRef>
          </c:cat>
          <c:val>
            <c:numRef>
              <c:f>'[1]23A'!$D$39:$D$47</c:f>
              <c:numCache>
                <c:formatCode>General</c:formatCode>
                <c:ptCount val="9"/>
                <c:pt idx="0">
                  <c:v>6150000000</c:v>
                </c:pt>
                <c:pt idx="1">
                  <c:v>8972481840.1786194</c:v>
                </c:pt>
                <c:pt idx="2">
                  <c:v>5719897132.6054296</c:v>
                </c:pt>
                <c:pt idx="4">
                  <c:v>17756882749.295517</c:v>
                </c:pt>
                <c:pt idx="6">
                  <c:v>10398224624.185452</c:v>
                </c:pt>
                <c:pt idx="7">
                  <c:v>7648563717.506834</c:v>
                </c:pt>
                <c:pt idx="8">
                  <c:v>10901148425.080021</c:v>
                </c:pt>
              </c:numCache>
            </c:numRef>
          </c:val>
          <c:extLst>
            <c:ext xmlns:c16="http://schemas.microsoft.com/office/drawing/2014/chart" uri="{C3380CC4-5D6E-409C-BE32-E72D297353CC}">
              <c16:uniqueId val="{00000001-CEB8-48DB-8274-4337515EC35C}"/>
            </c:ext>
          </c:extLst>
        </c:ser>
        <c:dLbls>
          <c:showLegendKey val="0"/>
          <c:showVal val="0"/>
          <c:showCatName val="0"/>
          <c:showSerName val="0"/>
          <c:showPercent val="0"/>
          <c:showBubbleSize val="0"/>
        </c:dLbls>
        <c:gapWidth val="219"/>
        <c:overlap val="-27"/>
        <c:axId val="1852784752"/>
        <c:axId val="1852785584"/>
      </c:barChart>
      <c:catAx>
        <c:axId val="185278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en-US"/>
          </a:p>
        </c:txPr>
        <c:crossAx val="1852785584"/>
        <c:crosses val="autoZero"/>
        <c:auto val="1"/>
        <c:lblAlgn val="ctr"/>
        <c:lblOffset val="100"/>
        <c:noMultiLvlLbl val="0"/>
      </c:catAx>
      <c:valAx>
        <c:axId val="185278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52784752"/>
        <c:crosses val="autoZero"/>
        <c:crossBetween val="between"/>
        <c:dispUnits>
          <c:builtInUnit val="billions"/>
          <c:dispUnitsLbl>
            <c:layout>
              <c:manualLayout>
                <c:xMode val="edge"/>
                <c:yMode val="edge"/>
                <c:x val="4.6296296296296298E-4"/>
                <c:y val="0"/>
              </c:manualLayout>
            </c:layout>
            <c:tx>
              <c:rich>
                <a:bodyPr rot="0" spcFirstLastPara="1" vertOverflow="ellipsis" wrap="square" anchor="ctr" anchorCtr="1"/>
                <a:lstStyle/>
                <a:p>
                  <a:pPr>
                    <a:defRPr sz="900" b="0" i="0" u="none" strike="noStrike" kern="1200" baseline="0">
                      <a:solidFill>
                        <a:schemeClr val="tx2">
                          <a:lumMod val="75000"/>
                        </a:schemeClr>
                      </a:solidFill>
                      <a:latin typeface="+mn-lt"/>
                      <a:ea typeface="+mn-ea"/>
                      <a:cs typeface="+mn-cs"/>
                    </a:defRPr>
                  </a:pPr>
                  <a:r>
                    <a:rPr lang="ar-AE">
                      <a:solidFill>
                        <a:schemeClr val="tx2">
                          <a:lumMod val="75000"/>
                        </a:schemeClr>
                      </a:solidFill>
                    </a:rPr>
                    <a:t>بالمليار درهم</a:t>
                  </a:r>
                  <a:endParaRPr lang="en-US">
                    <a:solidFill>
                      <a:schemeClr val="tx2">
                        <a:lumMod val="75000"/>
                      </a:schemeClr>
                    </a:solidFill>
                  </a:endParaRPr>
                </a:p>
              </c:rich>
            </c:tx>
            <c:spPr>
              <a:noFill/>
              <a:ln>
                <a:noFill/>
              </a:ln>
              <a:effectLst/>
            </c:spPr>
            <c:txPr>
              <a:bodyPr rot="0" spcFirstLastPara="1" vertOverflow="ellipsis" wrap="square" anchor="ctr" anchorCtr="1"/>
              <a:lstStyle/>
              <a:p>
                <a:pPr>
                  <a:defRPr sz="900" b="0" i="0" u="none" strike="noStrike" kern="1200" baseline="0">
                    <a:solidFill>
                      <a:schemeClr val="tx2">
                        <a:lumMod val="7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36410921274732944"/>
          <c:y val="0.94708310568606213"/>
          <c:w val="0.27547298775153112"/>
          <c:h val="4.535410952844377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tx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60" b="0" i="0" u="none" strike="noStrike" kern="1200" spc="0" baseline="0">
                <a:solidFill>
                  <a:sysClr val="windowText" lastClr="000000"/>
                </a:solidFill>
                <a:latin typeface="+mn-lt"/>
                <a:ea typeface="+mn-ea"/>
                <a:cs typeface="+mn-cs"/>
              </a:defRPr>
            </a:pPr>
            <a:r>
              <a:rPr lang="ar-AE" sz="1050">
                <a:effectLst/>
                <a:latin typeface="+mn-lt"/>
              </a:rPr>
              <a:t>الرسم البياني </a:t>
            </a:r>
            <a:r>
              <a:rPr lang="ar-SA" sz="1050">
                <a:effectLst/>
                <a:latin typeface="+mn-lt"/>
              </a:rPr>
              <a:t>14.1: عدد وثائق التأمين المُكتتبة حسب الإمارة في عام</a:t>
            </a:r>
            <a:r>
              <a:rPr lang="ar-AE" sz="1050">
                <a:effectLst/>
                <a:latin typeface="+mn-lt"/>
              </a:rPr>
              <a:t> 2021</a:t>
            </a:r>
            <a:endParaRPr lang="en-US" sz="1050">
              <a:effectLst/>
              <a:latin typeface="+mn-lt"/>
            </a:endParaRPr>
          </a:p>
        </c:rich>
      </c:tx>
      <c:layout>
        <c:manualLayout>
          <c:xMode val="edge"/>
          <c:yMode val="edge"/>
          <c:x val="0.44635994306535415"/>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859476423357834"/>
          <c:y val="0.13605750888022639"/>
          <c:w val="0.39853936234127607"/>
          <c:h val="0.78192920845250591"/>
        </c:manualLayout>
      </c:layout>
      <c:pieChart>
        <c:varyColors val="1"/>
        <c:ser>
          <c:idx val="0"/>
          <c:order val="0"/>
          <c:tx>
            <c:strRef>
              <c:f>'[1]25'!$B$54</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699-4CE3-A7F1-1E42C6A7F4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699-4CE3-A7F1-1E42C6A7F4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699-4CE3-A7F1-1E42C6A7F45B}"/>
              </c:ext>
            </c:extLst>
          </c:dPt>
          <c:dPt>
            <c:idx val="3"/>
            <c:bubble3D val="0"/>
            <c:spPr>
              <a:solidFill>
                <a:srgbClr val="00FFFF"/>
              </a:solidFill>
              <a:ln w="19050">
                <a:solidFill>
                  <a:schemeClr val="lt1"/>
                </a:solidFill>
              </a:ln>
              <a:effectLst/>
            </c:spPr>
            <c:extLst>
              <c:ext xmlns:c16="http://schemas.microsoft.com/office/drawing/2014/chart" uri="{C3380CC4-5D6E-409C-BE32-E72D297353CC}">
                <c16:uniqueId val="{00000007-5699-4CE3-A7F1-1E42C6A7F45B}"/>
              </c:ext>
            </c:extLst>
          </c:dPt>
          <c:dPt>
            <c:idx val="4"/>
            <c:bubble3D val="0"/>
            <c:spPr>
              <a:solidFill>
                <a:srgbClr val="FF9933"/>
              </a:solidFill>
              <a:ln w="19050">
                <a:solidFill>
                  <a:schemeClr val="lt1"/>
                </a:solidFill>
              </a:ln>
              <a:effectLst/>
            </c:spPr>
            <c:extLst>
              <c:ext xmlns:c16="http://schemas.microsoft.com/office/drawing/2014/chart" uri="{C3380CC4-5D6E-409C-BE32-E72D297353CC}">
                <c16:uniqueId val="{00000009-5699-4CE3-A7F1-1E42C6A7F45B}"/>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5699-4CE3-A7F1-1E42C6A7F45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699-4CE3-A7F1-1E42C6A7F45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699-4CE3-A7F1-1E42C6A7F45B}"/>
              </c:ext>
            </c:extLst>
          </c:dPt>
          <c:dLbls>
            <c:dLbl>
              <c:idx val="0"/>
              <c:layout>
                <c:manualLayout>
                  <c:x val="-3.2037638713877478E-2"/>
                  <c:y val="0"/>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699-4CE3-A7F1-1E42C6A7F45B}"/>
                </c:ext>
              </c:extLst>
            </c:dLbl>
            <c:dLbl>
              <c:idx val="1"/>
              <c:layout>
                <c:manualLayout>
                  <c:x val="-1.3298359896237925E-2"/>
                  <c:y val="7.82932750731083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699-4CE3-A7F1-1E42C6A7F45B}"/>
                </c:ext>
              </c:extLst>
            </c:dLbl>
            <c:dLbl>
              <c:idx val="2"/>
              <c:layout>
                <c:manualLayout>
                  <c:x val="2.7153980752405948E-2"/>
                  <c:y val="1.42721217887725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699-4CE3-A7F1-1E42C6A7F45B}"/>
                </c:ext>
              </c:extLst>
            </c:dLbl>
            <c:dLbl>
              <c:idx val="6"/>
              <c:layout>
                <c:manualLayout>
                  <c:x val="-1.9959190315836955E-2"/>
                  <c:y val="-1.34245141322652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699-4CE3-A7F1-1E42C6A7F45B}"/>
                </c:ext>
              </c:extLst>
            </c:dLbl>
            <c:dLbl>
              <c:idx val="7"/>
              <c:layout>
                <c:manualLayout>
                  <c:x val="-2.5885085419018371E-2"/>
                  <c:y val="5.05601383829711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5699-4CE3-A7F1-1E42C6A7F45B}"/>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'[1]25'!$C$53:$J$53</c:f>
              <c:strCache>
                <c:ptCount val="8"/>
                <c:pt idx="0">
                  <c:v>أم القيوين</c:v>
                </c:pt>
                <c:pt idx="1">
                  <c:v>الشارقة</c:v>
                </c:pt>
                <c:pt idx="2">
                  <c:v>رأس الخيمة</c:v>
                </c:pt>
                <c:pt idx="3">
                  <c:v>الفجيرة</c:v>
                </c:pt>
                <c:pt idx="4">
                  <c:v>دبي</c:v>
                </c:pt>
                <c:pt idx="5">
                  <c:v>عجمان</c:v>
                </c:pt>
                <c:pt idx="6">
                  <c:v>أبو ظبي</c:v>
                </c:pt>
                <c:pt idx="7">
                  <c:v> خارج الدولة</c:v>
                </c:pt>
              </c:strCache>
            </c:strRef>
          </c:cat>
          <c:val>
            <c:numRef>
              <c:f>'[1]25'!$C$54:$J$54</c:f>
              <c:numCache>
                <c:formatCode>General</c:formatCode>
                <c:ptCount val="8"/>
                <c:pt idx="0">
                  <c:v>1.4598639811844811E-4</c:v>
                </c:pt>
                <c:pt idx="1">
                  <c:v>4.750941287980074E-2</c:v>
                </c:pt>
                <c:pt idx="2">
                  <c:v>1.9810156238443691E-2</c:v>
                </c:pt>
                <c:pt idx="3">
                  <c:v>8.3098461738023259E-3</c:v>
                </c:pt>
                <c:pt idx="4">
                  <c:v>0.58471712660536668</c:v>
                </c:pt>
                <c:pt idx="5">
                  <c:v>2.8632905083808479E-3</c:v>
                </c:pt>
                <c:pt idx="6">
                  <c:v>0.19727791918748272</c:v>
                </c:pt>
                <c:pt idx="7">
                  <c:v>0.13936626200860444</c:v>
                </c:pt>
              </c:numCache>
            </c:numRef>
          </c:val>
          <c:extLst>
            <c:ext xmlns:c16="http://schemas.microsoft.com/office/drawing/2014/chart" uri="{C3380CC4-5D6E-409C-BE32-E72D297353CC}">
              <c16:uniqueId val="{00000010-5699-4CE3-A7F1-1E42C6A7F45B}"/>
            </c:ext>
          </c:extLst>
        </c:ser>
        <c:dLbls>
          <c:showLegendKey val="0"/>
          <c:showVal val="0"/>
          <c:showCatName val="0"/>
          <c:showSerName val="0"/>
          <c:showPercent val="0"/>
          <c:showBubbleSize val="0"/>
          <c:showLeaderLines val="1"/>
        </c:dLbls>
        <c:firstSliceAng val="0"/>
      </c:pieChart>
      <c:spPr>
        <a:noFill/>
        <a:ln>
          <a:noFill/>
        </a:ln>
        <a:effectLst>
          <a:softEdge rad="0"/>
        </a:effectLst>
      </c:spPr>
    </c:plotArea>
    <c:legend>
      <c:legendPos val="b"/>
      <c:layout>
        <c:manualLayout>
          <c:xMode val="edge"/>
          <c:yMode val="edge"/>
          <c:x val="2.7777777777777779E-3"/>
          <c:y val="0.9060761719072199"/>
          <c:w val="0.9916666666666667"/>
          <c:h val="9.3923828092780062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mn-lt"/>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00" b="0" i="0" u="none" strike="noStrike" kern="1200" spc="0" baseline="0">
                <a:solidFill>
                  <a:schemeClr val="tx1"/>
                </a:solidFill>
                <a:latin typeface="+mn-lt"/>
                <a:ea typeface="+mn-ea"/>
                <a:cs typeface="+mn-cs"/>
              </a:defRPr>
            </a:pPr>
            <a:r>
              <a:rPr lang="ar-SA"/>
              <a:t>الرسم البياني 15.1: إجمالي المطالبات المدفوعة حسب الإمارة في عام 2021</a:t>
            </a:r>
            <a:endParaRPr lang="en-US"/>
          </a:p>
        </c:rich>
      </c:tx>
      <c:layout>
        <c:manualLayout>
          <c:xMode val="edge"/>
          <c:yMode val="edge"/>
          <c:x val="0.42851793942896277"/>
          <c:y val="0"/>
        </c:manualLayout>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387617381160688"/>
          <c:y val="7.9206405666629967E-2"/>
          <c:w val="0.30519276757072034"/>
          <c:h val="0.80339987563303039"/>
        </c:manualLayout>
      </c:layout>
      <c:pieChart>
        <c:varyColors val="1"/>
        <c:ser>
          <c:idx val="0"/>
          <c:order val="0"/>
          <c:tx>
            <c:strRef>
              <c:f>'[1]27A'!$B$53</c:f>
              <c:strCache>
                <c:ptCount val="1"/>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972-4DC3-B0B3-4501930CCB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972-4DC3-B0B3-4501930CCB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972-4DC3-B0B3-4501930CCBE1}"/>
              </c:ext>
            </c:extLst>
          </c:dPt>
          <c:dPt>
            <c:idx val="3"/>
            <c:bubble3D val="0"/>
            <c:spPr>
              <a:solidFill>
                <a:srgbClr val="00FFFF"/>
              </a:solidFill>
              <a:ln w="19050">
                <a:solidFill>
                  <a:srgbClr val="00FFFF"/>
                </a:solidFill>
              </a:ln>
              <a:effectLst/>
            </c:spPr>
            <c:extLst>
              <c:ext xmlns:c16="http://schemas.microsoft.com/office/drawing/2014/chart" uri="{C3380CC4-5D6E-409C-BE32-E72D297353CC}">
                <c16:uniqueId val="{00000007-E972-4DC3-B0B3-4501930CCBE1}"/>
              </c:ext>
            </c:extLst>
          </c:dPt>
          <c:dPt>
            <c:idx val="4"/>
            <c:bubble3D val="0"/>
            <c:spPr>
              <a:solidFill>
                <a:srgbClr val="FF9900"/>
              </a:solidFill>
              <a:ln w="19050">
                <a:solidFill>
                  <a:schemeClr val="lt1"/>
                </a:solidFill>
              </a:ln>
              <a:effectLst/>
            </c:spPr>
            <c:extLst>
              <c:ext xmlns:c16="http://schemas.microsoft.com/office/drawing/2014/chart" uri="{C3380CC4-5D6E-409C-BE32-E72D297353CC}">
                <c16:uniqueId val="{00000009-E972-4DC3-B0B3-4501930CCBE1}"/>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E972-4DC3-B0B3-4501930CCBE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972-4DC3-B0B3-4501930CCBE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972-4DC3-B0B3-4501930CCBE1}"/>
              </c:ext>
            </c:extLst>
          </c:dPt>
          <c:dLbls>
            <c:dLbl>
              <c:idx val="0"/>
              <c:layout>
                <c:manualLayout>
                  <c:x val="1.8488808690580345E-2"/>
                  <c:y val="-2.1142592301565951E-2"/>
                </c:manualLayout>
              </c:layout>
              <c:numFmt formatCode="0.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972-4DC3-B0B3-4501930CCBE1}"/>
                </c:ext>
              </c:extLst>
            </c:dLbl>
            <c:dLbl>
              <c:idx val="1"/>
              <c:layout>
                <c:manualLayout>
                  <c:x val="-9.9171770195392236E-3"/>
                  <c:y val="0.102974828375286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972-4DC3-B0B3-4501930CCBE1}"/>
                </c:ext>
              </c:extLst>
            </c:dLbl>
            <c:dLbl>
              <c:idx val="5"/>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extLst>
                <c:ext xmlns:c16="http://schemas.microsoft.com/office/drawing/2014/chart" uri="{C3380CC4-5D6E-409C-BE32-E72D297353CC}">
                  <c16:uniqueId val="{0000000B-E972-4DC3-B0B3-4501930CCBE1}"/>
                </c:ext>
              </c:extLst>
            </c:dLbl>
            <c:dLbl>
              <c:idx val="6"/>
              <c:layout>
                <c:manualLayout>
                  <c:x val="-1.7722981716430428E-2"/>
                  <c:y val="1.646659083186831E-2"/>
                </c:manualLayout>
              </c:layout>
              <c:showLegendKey val="0"/>
              <c:showVal val="0"/>
              <c:showCatName val="0"/>
              <c:showSerName val="0"/>
              <c:showPercent val="1"/>
              <c:showBubbleSize val="0"/>
              <c:extLst>
                <c:ext xmlns:c15="http://schemas.microsoft.com/office/drawing/2012/chart" uri="{CE6537A1-D6FC-4f65-9D91-7224C49458BB}">
                  <c15:layout>
                    <c:manualLayout>
                      <c:w val="5.2286138580767152E-2"/>
                      <c:h val="9.7448700713536507E-2"/>
                    </c:manualLayout>
                  </c15:layout>
                </c:ext>
                <c:ext xmlns:c16="http://schemas.microsoft.com/office/drawing/2014/chart" uri="{C3380CC4-5D6E-409C-BE32-E72D297353CC}">
                  <c16:uniqueId val="{0000000D-E972-4DC3-B0B3-4501930CCBE1}"/>
                </c:ext>
              </c:extLst>
            </c:dLbl>
            <c:dLbl>
              <c:idx val="7"/>
              <c:layout>
                <c:manualLayout>
                  <c:x val="-9.8755103528725581E-3"/>
                  <c:y val="1.03235782189347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E972-4DC3-B0B3-4501930CCBE1}"/>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'[1]27A'!$C$52:$J$52</c:f>
              <c:strCache>
                <c:ptCount val="8"/>
                <c:pt idx="0">
                  <c:v>أم القيوين</c:v>
                </c:pt>
                <c:pt idx="1">
                  <c:v>الشارقة</c:v>
                </c:pt>
                <c:pt idx="2">
                  <c:v>رأس الخيمة</c:v>
                </c:pt>
                <c:pt idx="3">
                  <c:v>الفجيرة</c:v>
                </c:pt>
                <c:pt idx="4">
                  <c:v>دبي</c:v>
                </c:pt>
                <c:pt idx="5">
                  <c:v>عجمان</c:v>
                </c:pt>
                <c:pt idx="6">
                  <c:v>أبو ظبي</c:v>
                </c:pt>
                <c:pt idx="7">
                  <c:v> خارج الدولة</c:v>
                </c:pt>
              </c:strCache>
            </c:strRef>
          </c:cat>
          <c:val>
            <c:numRef>
              <c:f>'[1]27A'!$C$53:$J$53</c:f>
              <c:numCache>
                <c:formatCode>General</c:formatCode>
                <c:ptCount val="8"/>
                <c:pt idx="0">
                  <c:v>4.4097826932176933E-4</c:v>
                </c:pt>
                <c:pt idx="1">
                  <c:v>4.761490008173281E-2</c:v>
                </c:pt>
                <c:pt idx="2">
                  <c:v>9.5711160564983938E-3</c:v>
                </c:pt>
                <c:pt idx="3">
                  <c:v>7.0595183313684534E-3</c:v>
                </c:pt>
                <c:pt idx="4">
                  <c:v>0.61683559673674127</c:v>
                </c:pt>
                <c:pt idx="5">
                  <c:v>3.4214248671996712E-3</c:v>
                </c:pt>
                <c:pt idx="6">
                  <c:v>0.27982414560108948</c:v>
                </c:pt>
                <c:pt idx="7">
                  <c:v>3.523232005604815E-2</c:v>
                </c:pt>
              </c:numCache>
            </c:numRef>
          </c:val>
          <c:extLst>
            <c:ext xmlns:c16="http://schemas.microsoft.com/office/drawing/2014/chart" uri="{C3380CC4-5D6E-409C-BE32-E72D297353CC}">
              <c16:uniqueId val="{00000010-E972-4DC3-B0B3-4501930CCBE1}"/>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7.3420822397200361E-3"/>
          <c:y val="0.91631382443785359"/>
          <c:w val="0.99265791776028001"/>
          <c:h val="8.3686175562146373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ar-AE"/>
              <a:t>الرسم البياني 13.1: إجمالي الأقساط المُكتتبة حسب الإمارة في عام 2021</a:t>
            </a:r>
            <a:endParaRPr lang="en-US"/>
          </a:p>
        </c:rich>
      </c:tx>
      <c:layout>
        <c:manualLayout>
          <c:xMode val="edge"/>
          <c:yMode val="edge"/>
          <c:x val="0.32279814278885416"/>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7847572178477692"/>
          <c:y val="0.17039916885389328"/>
          <c:w val="0.42915966754155727"/>
          <c:h val="0.71526611256926209"/>
        </c:manualLayout>
      </c:layout>
      <c:pieChart>
        <c:varyColors val="1"/>
        <c:ser>
          <c:idx val="0"/>
          <c:order val="0"/>
          <c:tx>
            <c:strRef>
              <c:f>'[1]24A'!$B$55</c:f>
              <c:strCache>
                <c:ptCount val="1"/>
                <c:pt idx="0">
                  <c:v>المجموع - كافة فروع التأمين</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C2-4295-8E18-F1FEB888FD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AC2-4295-8E18-F1FEB888FD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AC2-4295-8E18-F1FEB888FDB8}"/>
              </c:ext>
            </c:extLst>
          </c:dPt>
          <c:dPt>
            <c:idx val="3"/>
            <c:bubble3D val="0"/>
            <c:spPr>
              <a:solidFill>
                <a:srgbClr val="00FFFF"/>
              </a:solidFill>
              <a:ln w="19050">
                <a:solidFill>
                  <a:schemeClr val="lt1"/>
                </a:solidFill>
              </a:ln>
              <a:effectLst/>
            </c:spPr>
            <c:extLst>
              <c:ext xmlns:c16="http://schemas.microsoft.com/office/drawing/2014/chart" uri="{C3380CC4-5D6E-409C-BE32-E72D297353CC}">
                <c16:uniqueId val="{00000007-3AC2-4295-8E18-F1FEB888FDB8}"/>
              </c:ext>
            </c:extLst>
          </c:dPt>
          <c:dPt>
            <c:idx val="4"/>
            <c:bubble3D val="0"/>
            <c:spPr>
              <a:solidFill>
                <a:srgbClr val="FF9933"/>
              </a:solidFill>
              <a:ln w="19050">
                <a:solidFill>
                  <a:schemeClr val="lt1"/>
                </a:solidFill>
              </a:ln>
              <a:effectLst/>
            </c:spPr>
            <c:extLst>
              <c:ext xmlns:c16="http://schemas.microsoft.com/office/drawing/2014/chart" uri="{C3380CC4-5D6E-409C-BE32-E72D297353CC}">
                <c16:uniqueId val="{00000009-3AC2-4295-8E18-F1FEB888FDB8}"/>
              </c:ext>
            </c:extLst>
          </c:dPt>
          <c:dPt>
            <c:idx val="5"/>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B-3AC2-4295-8E18-F1FEB888FDB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AC2-4295-8E18-F1FEB888FDB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AC2-4295-8E18-F1FEB888FDB8}"/>
              </c:ext>
            </c:extLst>
          </c:dPt>
          <c:dLbls>
            <c:dLbl>
              <c:idx val="0"/>
              <c:numFmt formatCode="0.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3AC2-4295-8E18-F1FEB888FDB8}"/>
                </c:ext>
              </c:extLst>
            </c:dLbl>
            <c:dLbl>
              <c:idx val="5"/>
              <c:numFmt formatCode="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B-3AC2-4295-8E18-F1FEB888FDB8}"/>
                </c:ext>
              </c:extLst>
            </c:dLbl>
            <c:dLbl>
              <c:idx val="6"/>
              <c:layout>
                <c:manualLayout>
                  <c:x val="-1.0635061242344682E-2"/>
                  <c:y val="5.4680664916885386E-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AC2-4295-8E18-F1FEB888FDB8}"/>
                </c:ext>
              </c:extLst>
            </c:dLbl>
            <c:dLbl>
              <c:idx val="7"/>
              <c:layout>
                <c:manualLayout>
                  <c:x val="-2.4163604549431322E-2"/>
                  <c:y val="2.034631087780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AC2-4295-8E18-F1FEB888FDB8}"/>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'[1]24A'!$C$54:$J$54</c:f>
              <c:strCache>
                <c:ptCount val="8"/>
                <c:pt idx="0">
                  <c:v>أم القيوين</c:v>
                </c:pt>
                <c:pt idx="1">
                  <c:v>الشارقة</c:v>
                </c:pt>
                <c:pt idx="2">
                  <c:v>رأس الخيمة</c:v>
                </c:pt>
                <c:pt idx="3">
                  <c:v>الفجيرة</c:v>
                </c:pt>
                <c:pt idx="4">
                  <c:v>دبي</c:v>
                </c:pt>
                <c:pt idx="5">
                  <c:v>عجمان</c:v>
                </c:pt>
                <c:pt idx="6">
                  <c:v>أبو ظبي</c:v>
                </c:pt>
                <c:pt idx="7">
                  <c:v> خارج الدولة</c:v>
                </c:pt>
              </c:strCache>
            </c:strRef>
          </c:cat>
          <c:val>
            <c:numRef>
              <c:f>'[1]24A'!$C$55:$J$55</c:f>
              <c:numCache>
                <c:formatCode>General</c:formatCode>
                <c:ptCount val="8"/>
                <c:pt idx="0">
                  <c:v>3.0638370586719171E-4</c:v>
                </c:pt>
                <c:pt idx="1">
                  <c:v>3.5928781413248928E-2</c:v>
                </c:pt>
                <c:pt idx="2">
                  <c:v>9.0126170693662407E-3</c:v>
                </c:pt>
                <c:pt idx="3">
                  <c:v>4.4763317784943281E-3</c:v>
                </c:pt>
                <c:pt idx="4">
                  <c:v>0.62691243211099146</c:v>
                </c:pt>
                <c:pt idx="5">
                  <c:v>2.3391339582466706E-3</c:v>
                </c:pt>
                <c:pt idx="6">
                  <c:v>0.26771667077128269</c:v>
                </c:pt>
                <c:pt idx="7">
                  <c:v>5.3307649192502256E-2</c:v>
                </c:pt>
              </c:numCache>
            </c:numRef>
          </c:val>
          <c:extLst>
            <c:ext xmlns:c16="http://schemas.microsoft.com/office/drawing/2014/chart" uri="{C3380CC4-5D6E-409C-BE32-E72D297353CC}">
              <c16:uniqueId val="{00000010-3AC2-4295-8E18-F1FEB888FDB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92187445319335082"/>
          <c:w val="1"/>
          <c:h val="7.812554680664916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ar-SA"/>
              <a:t>الرسم البياني 2.1: إجمالي أقساط التأمين المُكتتبة</a:t>
            </a:r>
            <a:endParaRPr lang="en-US"/>
          </a:p>
        </c:rich>
      </c:tx>
      <c:layout>
        <c:manualLayout>
          <c:xMode val="edge"/>
          <c:yMode val="edge"/>
          <c:x val="0.57951469808211209"/>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803466195465995E-2"/>
          <c:y val="9.0971476876608753E-2"/>
          <c:w val="0.94196533804534011"/>
          <c:h val="0.52895336990331221"/>
        </c:manualLayout>
      </c:layout>
      <c:barChart>
        <c:barDir val="col"/>
        <c:grouping val="clustered"/>
        <c:varyColors val="0"/>
        <c:ser>
          <c:idx val="0"/>
          <c:order val="0"/>
          <c:tx>
            <c:strRef>
              <c:f>'[1]2A'!$D$40</c:f>
              <c:strCache>
                <c:ptCount val="1"/>
                <c:pt idx="0">
                  <c:v>2020</c:v>
                </c:pt>
              </c:strCache>
            </c:strRef>
          </c:tx>
          <c:spPr>
            <a:solidFill>
              <a:srgbClr val="FF9900"/>
            </a:solidFill>
            <a:ln>
              <a:noFill/>
            </a:ln>
            <a:effectLst/>
          </c:spPr>
          <c:invertIfNegative val="0"/>
          <c:cat>
            <c:multiLvlStrRef>
              <c:f>'[1]2A'!$B$41:$C$46</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'[1]2A'!$D$41:$D$46</c:f>
              <c:numCache>
                <c:formatCode>General</c:formatCode>
                <c:ptCount val="6"/>
                <c:pt idx="0">
                  <c:v>12447307748.45739</c:v>
                </c:pt>
                <c:pt idx="1">
                  <c:v>14374822657.866751</c:v>
                </c:pt>
                <c:pt idx="2">
                  <c:v>2240408557.8319187</c:v>
                </c:pt>
                <c:pt idx="3">
                  <c:v>2984759409.3390007</c:v>
                </c:pt>
                <c:pt idx="4">
                  <c:v>4702180680.1099997</c:v>
                </c:pt>
                <c:pt idx="5">
                  <c:v>5747313344.3282948</c:v>
                </c:pt>
              </c:numCache>
            </c:numRef>
          </c:val>
          <c:extLst>
            <c:ext xmlns:c16="http://schemas.microsoft.com/office/drawing/2014/chart" uri="{C3380CC4-5D6E-409C-BE32-E72D297353CC}">
              <c16:uniqueId val="{00000000-BC96-4FE3-8379-C80F2F03E72D}"/>
            </c:ext>
          </c:extLst>
        </c:ser>
        <c:ser>
          <c:idx val="1"/>
          <c:order val="1"/>
          <c:tx>
            <c:strRef>
              <c:f>'[1]2A'!$E$40</c:f>
              <c:strCache>
                <c:ptCount val="1"/>
                <c:pt idx="0">
                  <c:v>2021</c:v>
                </c:pt>
              </c:strCache>
            </c:strRef>
          </c:tx>
          <c:spPr>
            <a:solidFill>
              <a:schemeClr val="accent1">
                <a:lumMod val="75000"/>
              </a:schemeClr>
            </a:solidFill>
            <a:ln>
              <a:noFill/>
            </a:ln>
            <a:effectLst/>
          </c:spPr>
          <c:invertIfNegative val="0"/>
          <c:cat>
            <c:multiLvlStrRef>
              <c:f>'[1]2A'!$B$41:$C$46</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'[1]2A'!$E$41:$E$46</c:f>
              <c:numCache>
                <c:formatCode>General</c:formatCode>
                <c:ptCount val="6"/>
                <c:pt idx="0">
                  <c:v>12628023737.314667</c:v>
                </c:pt>
                <c:pt idx="1">
                  <c:v>14866438665.470984</c:v>
                </c:pt>
                <c:pt idx="2">
                  <c:v>2774599096.2581902</c:v>
                </c:pt>
                <c:pt idx="3">
                  <c:v>2851081474.0520492</c:v>
                </c:pt>
                <c:pt idx="4">
                  <c:v>5001691173.9799976</c:v>
                </c:pt>
                <c:pt idx="5">
                  <c:v>6195194943.4456968</c:v>
                </c:pt>
              </c:numCache>
            </c:numRef>
          </c:val>
          <c:extLst>
            <c:ext xmlns:c16="http://schemas.microsoft.com/office/drawing/2014/chart" uri="{C3380CC4-5D6E-409C-BE32-E72D297353CC}">
              <c16:uniqueId val="{00000001-BC96-4FE3-8379-C80F2F03E72D}"/>
            </c:ext>
          </c:extLst>
        </c:ser>
        <c:dLbls>
          <c:showLegendKey val="0"/>
          <c:showVal val="0"/>
          <c:showCatName val="0"/>
          <c:showSerName val="0"/>
          <c:showPercent val="0"/>
          <c:showBubbleSize val="0"/>
        </c:dLbls>
        <c:gapWidth val="219"/>
        <c:overlap val="-27"/>
        <c:axId val="1615290816"/>
        <c:axId val="1615289152"/>
      </c:barChart>
      <c:catAx>
        <c:axId val="161529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615289152"/>
        <c:crosses val="autoZero"/>
        <c:auto val="1"/>
        <c:lblAlgn val="ctr"/>
        <c:lblOffset val="100"/>
        <c:noMultiLvlLbl val="0"/>
      </c:catAx>
      <c:valAx>
        <c:axId val="1615289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615290816"/>
        <c:crosses val="autoZero"/>
        <c:crossBetween val="between"/>
        <c:dispUnits>
          <c:builtInUnit val="billions"/>
          <c:dispUnitsLbl>
            <c:layout>
              <c:manualLayout>
                <c:xMode val="edge"/>
                <c:yMode val="edge"/>
                <c:x val="0"/>
                <c:y val="0"/>
              </c:manualLayout>
            </c:layout>
            <c:tx>
              <c:rich>
                <a:bodyPr rot="0" spcFirstLastPara="1" vertOverflow="ellipsis" wrap="square" anchor="ctr" anchorCtr="1"/>
                <a:lstStyle/>
                <a:p>
                  <a:pPr>
                    <a:defRPr sz="1050" b="0" i="0" u="none" strike="noStrike" kern="1200" baseline="0">
                      <a:solidFill>
                        <a:schemeClr val="accent5">
                          <a:lumMod val="75000"/>
                        </a:schemeClr>
                      </a:solidFill>
                      <a:latin typeface="+mn-lt"/>
                      <a:ea typeface="+mn-ea"/>
                      <a:cs typeface="+mn-cs"/>
                    </a:defRPr>
                  </a:pPr>
                  <a:r>
                    <a:rPr lang="ar-AE">
                      <a:solidFill>
                        <a:schemeClr val="accent5">
                          <a:lumMod val="75000"/>
                        </a:schemeClr>
                      </a:solidFill>
                    </a:rPr>
                    <a:t>مليار درهم</a:t>
                  </a:r>
                  <a:endParaRPr lang="en-US">
                    <a:solidFill>
                      <a:schemeClr val="accent5">
                        <a:lumMod val="75000"/>
                      </a:schemeClr>
                    </a:solidFill>
                  </a:endParaRPr>
                </a:p>
              </c:rich>
            </c:tx>
            <c:spPr>
              <a:noFill/>
              <a:ln>
                <a:noFill/>
              </a:ln>
              <a:effectLst/>
            </c:spPr>
            <c:txPr>
              <a:bodyPr rot="0" spcFirstLastPara="1" vertOverflow="ellipsis" wrap="square" anchor="ctr" anchorCtr="1"/>
              <a:lstStyle/>
              <a:p>
                <a:pPr>
                  <a:defRPr sz="1050" b="0" i="0" u="none" strike="noStrike" kern="1200" baseline="0">
                    <a:solidFill>
                      <a:schemeClr val="accent5">
                        <a:lumMod val="7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4154014300180186"/>
          <c:y val="0.92717057834598182"/>
          <c:w val="0.2120699303794667"/>
          <c:h val="7.282942165401822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en-US"/>
    </a:p>
  </c:txPr>
  <c:printSettings>
    <c:headerFooter/>
    <c:pageMargins b="0.75" l="0.7" r="0.7"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ar-SA"/>
              <a:t>الرسم البياني 3.1: إجمالي عدد وثائق التأمين حسب نوع التأمين</a:t>
            </a:r>
            <a:endParaRPr lang="en-US"/>
          </a:p>
        </c:rich>
      </c:tx>
      <c:layout>
        <c:manualLayout>
          <c:xMode val="edge"/>
          <c:yMode val="edge"/>
          <c:x val="0.45466595768420992"/>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8289224263633711E-2"/>
          <c:y val="8.5627272229022416E-2"/>
          <c:w val="0.94120935403907846"/>
          <c:h val="0.55583253493948748"/>
        </c:manualLayout>
      </c:layout>
      <c:barChart>
        <c:barDir val="col"/>
        <c:grouping val="clustered"/>
        <c:varyColors val="0"/>
        <c:ser>
          <c:idx val="0"/>
          <c:order val="0"/>
          <c:tx>
            <c:strRef>
              <c:f>'[1]7'!$D$46</c:f>
              <c:strCache>
                <c:ptCount val="1"/>
                <c:pt idx="0">
                  <c:v>2020</c:v>
                </c:pt>
              </c:strCache>
            </c:strRef>
          </c:tx>
          <c:spPr>
            <a:solidFill>
              <a:srgbClr val="FF9900"/>
            </a:solidFill>
            <a:ln>
              <a:noFill/>
            </a:ln>
            <a:effectLst/>
          </c:spPr>
          <c:invertIfNegative val="0"/>
          <c:cat>
            <c:multiLvlStrRef>
              <c:f>'[1]7'!$B$47:$C$52</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'[1]7'!$D$47:$D$52</c:f>
              <c:numCache>
                <c:formatCode>General</c:formatCode>
                <c:ptCount val="6"/>
                <c:pt idx="0">
                  <c:v>3844784</c:v>
                </c:pt>
                <c:pt idx="1">
                  <c:v>1675061</c:v>
                </c:pt>
                <c:pt idx="2">
                  <c:v>185933</c:v>
                </c:pt>
                <c:pt idx="3">
                  <c:v>974992</c:v>
                </c:pt>
                <c:pt idx="4">
                  <c:v>298703</c:v>
                </c:pt>
                <c:pt idx="5">
                  <c:v>123977</c:v>
                </c:pt>
              </c:numCache>
            </c:numRef>
          </c:val>
          <c:extLst>
            <c:ext xmlns:c16="http://schemas.microsoft.com/office/drawing/2014/chart" uri="{C3380CC4-5D6E-409C-BE32-E72D297353CC}">
              <c16:uniqueId val="{00000000-249D-42F9-AB3F-C6A84E71D4B9}"/>
            </c:ext>
          </c:extLst>
        </c:ser>
        <c:ser>
          <c:idx val="1"/>
          <c:order val="1"/>
          <c:tx>
            <c:strRef>
              <c:f>'[1]7'!$E$46</c:f>
              <c:strCache>
                <c:ptCount val="1"/>
                <c:pt idx="0">
                  <c:v>2021</c:v>
                </c:pt>
              </c:strCache>
            </c:strRef>
          </c:tx>
          <c:spPr>
            <a:solidFill>
              <a:schemeClr val="accent1">
                <a:lumMod val="75000"/>
              </a:schemeClr>
            </a:solidFill>
            <a:ln>
              <a:noFill/>
            </a:ln>
            <a:effectLst/>
          </c:spPr>
          <c:invertIfNegative val="0"/>
          <c:cat>
            <c:multiLvlStrRef>
              <c:f>'[1]7'!$B$47:$C$52</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'[1]7'!$E$47:$E$52</c:f>
              <c:numCache>
                <c:formatCode>General</c:formatCode>
                <c:ptCount val="6"/>
                <c:pt idx="0">
                  <c:v>5051967</c:v>
                </c:pt>
                <c:pt idx="1">
                  <c:v>1879809</c:v>
                </c:pt>
                <c:pt idx="2">
                  <c:v>198656</c:v>
                </c:pt>
                <c:pt idx="3">
                  <c:v>1186531</c:v>
                </c:pt>
                <c:pt idx="4">
                  <c:v>323447</c:v>
                </c:pt>
                <c:pt idx="5">
                  <c:v>148080</c:v>
                </c:pt>
              </c:numCache>
            </c:numRef>
          </c:val>
          <c:extLst>
            <c:ext xmlns:c16="http://schemas.microsoft.com/office/drawing/2014/chart" uri="{C3380CC4-5D6E-409C-BE32-E72D297353CC}">
              <c16:uniqueId val="{00000001-249D-42F9-AB3F-C6A84E71D4B9}"/>
            </c:ext>
          </c:extLst>
        </c:ser>
        <c:dLbls>
          <c:showLegendKey val="0"/>
          <c:showVal val="0"/>
          <c:showCatName val="0"/>
          <c:showSerName val="0"/>
          <c:showPercent val="0"/>
          <c:showBubbleSize val="0"/>
        </c:dLbls>
        <c:gapWidth val="219"/>
        <c:overlap val="-27"/>
        <c:axId val="1327276096"/>
        <c:axId val="1327254464"/>
      </c:barChart>
      <c:catAx>
        <c:axId val="132727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327254464"/>
        <c:crosses val="autoZero"/>
        <c:auto val="1"/>
        <c:lblAlgn val="ctr"/>
        <c:lblOffset val="100"/>
        <c:noMultiLvlLbl val="0"/>
      </c:catAx>
      <c:valAx>
        <c:axId val="1327254464"/>
        <c:scaling>
          <c:orientation val="minMax"/>
          <c:max val="5500000"/>
        </c:scaling>
        <c:delete val="0"/>
        <c:axPos val="l"/>
        <c:majorGridlines>
          <c:spPr>
            <a:ln w="9525" cap="flat" cmpd="sng" algn="ctr">
              <a:solidFill>
                <a:schemeClr val="tx1">
                  <a:lumMod val="15000"/>
                  <a:lumOff val="85000"/>
                </a:schemeClr>
              </a:solidFill>
              <a:round/>
            </a:ln>
            <a:effectLst/>
          </c:spPr>
        </c:majorGridlines>
        <c:numFmt formatCode="#,##0.0_);\(#,##0.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327276096"/>
        <c:crosses val="autoZero"/>
        <c:crossBetween val="between"/>
        <c:majorUnit val="500000"/>
        <c:dispUnits>
          <c:builtInUnit val="millions"/>
          <c:dispUnitsLbl>
            <c:layout>
              <c:manualLayout>
                <c:xMode val="edge"/>
                <c:yMode val="edge"/>
                <c:x val="0"/>
                <c:y val="8.1132754351184971E-4"/>
              </c:manualLayout>
            </c:layout>
            <c:tx>
              <c:rich>
                <a:bodyPr rot="0" spcFirstLastPara="1" vertOverflow="ellipsis" wrap="square" anchor="ctr" anchorCtr="1"/>
                <a:lstStyle/>
                <a:p>
                  <a:pPr>
                    <a:defRPr sz="1050" b="0" i="0" u="none" strike="noStrike" kern="1200" baseline="0">
                      <a:solidFill>
                        <a:srgbClr val="0070C0"/>
                      </a:solidFill>
                      <a:latin typeface="+mn-lt"/>
                      <a:ea typeface="+mn-ea"/>
                      <a:cs typeface="+mn-cs"/>
                    </a:defRPr>
                  </a:pPr>
                  <a:r>
                    <a:rPr lang="ar-AE">
                      <a:solidFill>
                        <a:srgbClr val="0070C0"/>
                      </a:solidFill>
                    </a:rPr>
                    <a:t>مليون وثيقة تأمين</a:t>
                  </a:r>
                  <a:endParaRPr lang="en-US">
                    <a:solidFill>
                      <a:srgbClr val="0070C0"/>
                    </a:solidFill>
                  </a:endParaRPr>
                </a:p>
              </c:rich>
            </c:tx>
            <c:spPr>
              <a:noFill/>
              <a:ln>
                <a:noFill/>
              </a:ln>
              <a:effectLst/>
            </c:spPr>
            <c:txPr>
              <a:bodyPr rot="0" spcFirstLastPara="1" vertOverflow="ellipsis" wrap="square" anchor="ctr" anchorCtr="1"/>
              <a:lstStyle/>
              <a:p>
                <a:pPr>
                  <a:defRPr sz="1050" b="0" i="0" u="none" strike="noStrike" kern="1200" baseline="0">
                    <a:solidFill>
                      <a:srgbClr val="0070C0"/>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41668948455628946"/>
          <c:y val="0.93203439218746131"/>
          <c:w val="0.21441619276757071"/>
          <c:h val="5.788479598360318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defRPr>
      </a:pPr>
      <a:endParaRPr lang="en-US"/>
    </a:p>
  </c:txPr>
  <c:printSettings>
    <c:headerFooter/>
    <c:pageMargins b="0.75" l="0.7" r="0.7" t="0.75" header="0.3" footer="0.3"/>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ar-SA"/>
              <a:t>الرسم البياني 4.1: المُطالبات المدفوعة حسب نوع التأمين</a:t>
            </a:r>
            <a:endParaRPr lang="en-US"/>
          </a:p>
        </c:rich>
      </c:tx>
      <c:layout>
        <c:manualLayout>
          <c:xMode val="edge"/>
          <c:yMode val="edge"/>
          <c:x val="0.50192937378139446"/>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5.1292523100124152E-2"/>
          <c:y val="0.10542796733741616"/>
          <c:w val="0.94248939414649791"/>
          <c:h val="0.66749817731116945"/>
        </c:manualLayout>
      </c:layout>
      <c:barChart>
        <c:barDir val="col"/>
        <c:grouping val="clustered"/>
        <c:varyColors val="0"/>
        <c:ser>
          <c:idx val="0"/>
          <c:order val="0"/>
          <c:tx>
            <c:strRef>
              <c:f>'[1]12A'!$D$39</c:f>
              <c:strCache>
                <c:ptCount val="1"/>
                <c:pt idx="0">
                  <c:v>2020</c:v>
                </c:pt>
              </c:strCache>
            </c:strRef>
          </c:tx>
          <c:spPr>
            <a:solidFill>
              <a:srgbClr val="FF9933"/>
            </a:solidFill>
            <a:ln>
              <a:noFill/>
            </a:ln>
            <a:effectLst/>
          </c:spPr>
          <c:invertIfNegative val="0"/>
          <c:cat>
            <c:multiLvlStrRef>
              <c:f>'[1]12A'!$B$40:$C$45</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'[1]12A'!$D$40:$D$45</c:f>
              <c:numCache>
                <c:formatCode>General</c:formatCode>
                <c:ptCount val="6"/>
                <c:pt idx="0">
                  <c:v>8074435037.077282</c:v>
                </c:pt>
                <c:pt idx="1">
                  <c:v>11221782418.476604</c:v>
                </c:pt>
                <c:pt idx="2">
                  <c:v>909086430.17179036</c:v>
                </c:pt>
                <c:pt idx="3">
                  <c:v>2070734604.4469438</c:v>
                </c:pt>
                <c:pt idx="4">
                  <c:v>3691887562.7199998</c:v>
                </c:pt>
                <c:pt idx="5">
                  <c:v>4403392901.3315477</c:v>
                </c:pt>
              </c:numCache>
            </c:numRef>
          </c:val>
          <c:extLst>
            <c:ext xmlns:c16="http://schemas.microsoft.com/office/drawing/2014/chart" uri="{C3380CC4-5D6E-409C-BE32-E72D297353CC}">
              <c16:uniqueId val="{00000000-2A44-4A71-8DCD-D324CD5FF5B7}"/>
            </c:ext>
          </c:extLst>
        </c:ser>
        <c:ser>
          <c:idx val="1"/>
          <c:order val="1"/>
          <c:tx>
            <c:strRef>
              <c:f>'[1]12A'!$E$39</c:f>
              <c:strCache>
                <c:ptCount val="1"/>
                <c:pt idx="0">
                  <c:v>2021</c:v>
                </c:pt>
              </c:strCache>
            </c:strRef>
          </c:tx>
          <c:spPr>
            <a:solidFill>
              <a:schemeClr val="accent1">
                <a:lumMod val="75000"/>
              </a:schemeClr>
            </a:solidFill>
            <a:ln>
              <a:noFill/>
            </a:ln>
            <a:effectLst/>
          </c:spPr>
          <c:invertIfNegative val="0"/>
          <c:cat>
            <c:multiLvlStrRef>
              <c:f>'[1]12A'!$B$40:$C$45</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'[1]12A'!$E$40:$E$45</c:f>
              <c:numCache>
                <c:formatCode>General</c:formatCode>
                <c:ptCount val="6"/>
                <c:pt idx="0">
                  <c:v>5020196146.191143</c:v>
                </c:pt>
                <c:pt idx="1">
                  <c:v>11626566929.146523</c:v>
                </c:pt>
                <c:pt idx="2">
                  <c:v>1216167018.8801067</c:v>
                </c:pt>
                <c:pt idx="3">
                  <c:v>1441515442.6404662</c:v>
                </c:pt>
                <c:pt idx="4">
                  <c:v>3982346473.0517507</c:v>
                </c:pt>
                <c:pt idx="5">
                  <c:v>3329638409.3971519</c:v>
                </c:pt>
              </c:numCache>
            </c:numRef>
          </c:val>
          <c:extLst>
            <c:ext xmlns:c16="http://schemas.microsoft.com/office/drawing/2014/chart" uri="{C3380CC4-5D6E-409C-BE32-E72D297353CC}">
              <c16:uniqueId val="{00000001-2A44-4A71-8DCD-D324CD5FF5B7}"/>
            </c:ext>
          </c:extLst>
        </c:ser>
        <c:dLbls>
          <c:showLegendKey val="0"/>
          <c:showVal val="0"/>
          <c:showCatName val="0"/>
          <c:showSerName val="0"/>
          <c:showPercent val="0"/>
          <c:showBubbleSize val="0"/>
        </c:dLbls>
        <c:gapWidth val="219"/>
        <c:overlap val="-27"/>
        <c:axId val="1848345552"/>
        <c:axId val="1848343056"/>
      </c:barChart>
      <c:catAx>
        <c:axId val="184834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848343056"/>
        <c:crosses val="autoZero"/>
        <c:auto val="1"/>
        <c:lblAlgn val="ctr"/>
        <c:lblOffset val="100"/>
        <c:noMultiLvlLbl val="0"/>
      </c:catAx>
      <c:valAx>
        <c:axId val="18483430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848345552"/>
        <c:crosses val="autoZero"/>
        <c:crossBetween val="between"/>
        <c:dispUnits>
          <c:builtInUnit val="billions"/>
          <c:dispUnitsLbl>
            <c:layout>
              <c:manualLayout>
                <c:xMode val="edge"/>
                <c:yMode val="edge"/>
                <c:x val="1.5511081948089823E-4"/>
                <c:y val="3.2862627708726494E-3"/>
              </c:manualLayout>
            </c:layout>
            <c:tx>
              <c:rich>
                <a:bodyPr rot="0" spcFirstLastPara="1" vertOverflow="ellipsis" wrap="square" anchor="ctr" anchorCtr="1"/>
                <a:lstStyle/>
                <a:p>
                  <a:pPr>
                    <a:defRPr sz="1050" b="0" i="0" u="none" strike="noStrike" kern="1200" baseline="0">
                      <a:solidFill>
                        <a:schemeClr val="accent1">
                          <a:lumMod val="75000"/>
                        </a:schemeClr>
                      </a:solidFill>
                      <a:latin typeface="+mn-lt"/>
                      <a:ea typeface="+mn-ea"/>
                      <a:cs typeface="+mn-cs"/>
                    </a:defRPr>
                  </a:pPr>
                  <a:r>
                    <a:rPr lang="ar-AE">
                      <a:solidFill>
                        <a:schemeClr val="accent1">
                          <a:lumMod val="75000"/>
                        </a:schemeClr>
                      </a:solidFill>
                    </a:rPr>
                    <a:t>بالمليار درهم</a:t>
                  </a:r>
                  <a:endParaRPr lang="en-US">
                    <a:solidFill>
                      <a:schemeClr val="accent1">
                        <a:lumMod val="75000"/>
                      </a:schemeClr>
                    </a:solidFill>
                  </a:endParaRPr>
                </a:p>
              </c:rich>
            </c:tx>
            <c:spPr>
              <a:noFill/>
              <a:ln>
                <a:noFill/>
              </a:ln>
              <a:effectLst/>
            </c:spPr>
            <c:txPr>
              <a:bodyPr rot="0" spcFirstLastPara="1" vertOverflow="ellipsis" wrap="square" anchor="ctr" anchorCtr="1"/>
              <a:lstStyle/>
              <a:p>
                <a:pPr>
                  <a:defRPr sz="1050" b="0" i="0" u="none" strike="noStrike" kern="1200" baseline="0">
                    <a:solidFill>
                      <a:schemeClr val="accent1">
                        <a:lumMod val="7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40195920822397202"/>
          <c:y val="0.94267047084701461"/>
          <c:w val="0.23241925488480603"/>
          <c:h val="5.7329543357082222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0" i="0" u="none" strike="noStrike" kern="1200" spc="0" baseline="0">
                <a:solidFill>
                  <a:schemeClr val="tx1"/>
                </a:solidFill>
                <a:latin typeface="+mn-lt"/>
                <a:ea typeface="+mn-ea"/>
                <a:cs typeface="+mn-cs"/>
              </a:defRPr>
            </a:pPr>
            <a:r>
              <a:rPr lang="ar-SA" sz="1300">
                <a:latin typeface="+mn-lt"/>
              </a:rPr>
              <a:t>الرسم البياني 5.1: نسب الاحتفاظ بأقساط التأمين </a:t>
            </a:r>
            <a:r>
              <a:rPr lang="ar-AE" sz="1300">
                <a:latin typeface="+mn-lt"/>
              </a:rPr>
              <a:t>المُكتتبة </a:t>
            </a:r>
            <a:r>
              <a:rPr lang="ar-SA" sz="1300">
                <a:latin typeface="+mn-lt"/>
              </a:rPr>
              <a:t>حسب نوع التأمين</a:t>
            </a:r>
            <a:endParaRPr lang="en-US" sz="1300">
              <a:latin typeface="+mn-lt"/>
            </a:endParaRPr>
          </a:p>
        </c:rich>
      </c:tx>
      <c:layout>
        <c:manualLayout>
          <c:xMode val="edge"/>
          <c:yMode val="edge"/>
          <c:x val="0.28732679399838973"/>
          <c:y val="0"/>
        </c:manualLayout>
      </c:layout>
      <c:overlay val="0"/>
      <c:spPr>
        <a:noFill/>
        <a:ln>
          <a:noFill/>
        </a:ln>
        <a:effectLst/>
      </c:spPr>
      <c:txPr>
        <a:bodyPr rot="0" spcFirstLastPara="1" vertOverflow="ellipsis" vert="horz" wrap="square" anchor="ctr" anchorCtr="1"/>
        <a:lstStyle/>
        <a:p>
          <a:pPr>
            <a:defRPr sz="13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2887775863732939E-2"/>
          <c:y val="0.10623920338531039"/>
          <c:w val="0.93155743610828701"/>
          <c:h val="0.64210756096815924"/>
        </c:manualLayout>
      </c:layout>
      <c:barChart>
        <c:barDir val="col"/>
        <c:grouping val="clustered"/>
        <c:varyColors val="0"/>
        <c:ser>
          <c:idx val="0"/>
          <c:order val="0"/>
          <c:tx>
            <c:strRef>
              <c:f>'[1]4A'!$D$44</c:f>
              <c:strCache>
                <c:ptCount val="1"/>
                <c:pt idx="0">
                  <c:v>2020</c:v>
                </c:pt>
              </c:strCache>
            </c:strRef>
          </c:tx>
          <c:spPr>
            <a:solidFill>
              <a:srgbClr val="FF9900"/>
            </a:solidFill>
            <a:ln>
              <a:noFill/>
            </a:ln>
            <a:effectLst/>
          </c:spPr>
          <c:invertIfNegative val="0"/>
          <c:cat>
            <c:multiLvlStrRef>
              <c:f>'[1]4A'!$B$45:$C$50</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'[1]4A'!$D$45:$D$50</c:f>
              <c:numCache>
                <c:formatCode>General</c:formatCode>
                <c:ptCount val="6"/>
                <c:pt idx="0">
                  <c:v>0.34409962580433945</c:v>
                </c:pt>
                <c:pt idx="1">
                  <c:v>0.5562840073777876</c:v>
                </c:pt>
                <c:pt idx="2">
                  <c:v>0.53176658165623181</c:v>
                </c:pt>
                <c:pt idx="3">
                  <c:v>0.71904240934341612</c:v>
                </c:pt>
                <c:pt idx="4">
                  <c:v>0.65655345551647171</c:v>
                </c:pt>
                <c:pt idx="5">
                  <c:v>0.95445751181864025</c:v>
                </c:pt>
              </c:numCache>
            </c:numRef>
          </c:val>
          <c:extLst>
            <c:ext xmlns:c16="http://schemas.microsoft.com/office/drawing/2014/chart" uri="{C3380CC4-5D6E-409C-BE32-E72D297353CC}">
              <c16:uniqueId val="{00000000-83DC-491D-9ADE-067774BAC776}"/>
            </c:ext>
          </c:extLst>
        </c:ser>
        <c:ser>
          <c:idx val="1"/>
          <c:order val="1"/>
          <c:tx>
            <c:strRef>
              <c:f>'[1]4A'!$E$44</c:f>
              <c:strCache>
                <c:ptCount val="1"/>
                <c:pt idx="0">
                  <c:v>2021</c:v>
                </c:pt>
              </c:strCache>
            </c:strRef>
          </c:tx>
          <c:spPr>
            <a:solidFill>
              <a:schemeClr val="accent1">
                <a:lumMod val="75000"/>
              </a:schemeClr>
            </a:solidFill>
            <a:ln>
              <a:noFill/>
            </a:ln>
            <a:effectLst/>
          </c:spPr>
          <c:invertIfNegative val="0"/>
          <c:cat>
            <c:multiLvlStrRef>
              <c:f>'[1]4A'!$B$45:$C$50</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'[1]4A'!$E$45:$E$50</c:f>
              <c:numCache>
                <c:formatCode>General</c:formatCode>
                <c:ptCount val="6"/>
                <c:pt idx="0">
                  <c:v>0.32794299387828135</c:v>
                </c:pt>
                <c:pt idx="1">
                  <c:v>0.56566402597121623</c:v>
                </c:pt>
                <c:pt idx="2">
                  <c:v>0.6366790553345788</c:v>
                </c:pt>
                <c:pt idx="3">
                  <c:v>0.70223354521647208</c:v>
                </c:pt>
                <c:pt idx="4">
                  <c:v>0.66442315644175409</c:v>
                </c:pt>
                <c:pt idx="5">
                  <c:v>0.95557862195991283</c:v>
                </c:pt>
              </c:numCache>
            </c:numRef>
          </c:val>
          <c:extLst>
            <c:ext xmlns:c16="http://schemas.microsoft.com/office/drawing/2014/chart" uri="{C3380CC4-5D6E-409C-BE32-E72D297353CC}">
              <c16:uniqueId val="{00000001-83DC-491D-9ADE-067774BAC776}"/>
            </c:ext>
          </c:extLst>
        </c:ser>
        <c:dLbls>
          <c:showLegendKey val="0"/>
          <c:showVal val="0"/>
          <c:showCatName val="0"/>
          <c:showSerName val="0"/>
          <c:showPercent val="0"/>
          <c:showBubbleSize val="0"/>
        </c:dLbls>
        <c:gapWidth val="219"/>
        <c:overlap val="-27"/>
        <c:axId val="1440189360"/>
        <c:axId val="1440189776"/>
      </c:barChart>
      <c:catAx>
        <c:axId val="144018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40189776"/>
        <c:crosses val="autoZero"/>
        <c:auto val="1"/>
        <c:lblAlgn val="ctr"/>
        <c:lblOffset val="100"/>
        <c:noMultiLvlLbl val="0"/>
      </c:catAx>
      <c:valAx>
        <c:axId val="14401897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40189360"/>
        <c:crosses val="autoZero"/>
        <c:crossBetween val="between"/>
      </c:valAx>
      <c:spPr>
        <a:noFill/>
        <a:ln>
          <a:noFill/>
        </a:ln>
        <a:effectLst/>
      </c:spPr>
    </c:plotArea>
    <c:legend>
      <c:legendPos val="b"/>
      <c:layout>
        <c:manualLayout>
          <c:xMode val="edge"/>
          <c:yMode val="edge"/>
          <c:x val="0.42881525226013417"/>
          <c:y val="0.94039297171186931"/>
          <c:w val="0.19792505103528726"/>
          <c:h val="5.960702828813065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r>
              <a:rPr lang="ar-SA"/>
              <a:t>الرسم البياني 6.1: </a:t>
            </a:r>
            <a:r>
              <a:rPr lang="ar-AE"/>
              <a:t>إجمالي </a:t>
            </a:r>
            <a:r>
              <a:rPr lang="ar-SA"/>
              <a:t>أقساط التأمين المُكتسبة حسب نوع التأمين</a:t>
            </a:r>
            <a:endParaRPr lang="en-US"/>
          </a:p>
        </c:rich>
      </c:tx>
      <c:layout>
        <c:manualLayout>
          <c:xMode val="edge"/>
          <c:yMode val="edge"/>
          <c:x val="0.41639361196381403"/>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4.7804663290837622E-2"/>
          <c:y val="0.10762389161640054"/>
          <c:w val="0.94657972440944882"/>
          <c:h val="0.57061991882592744"/>
        </c:manualLayout>
      </c:layout>
      <c:barChart>
        <c:barDir val="col"/>
        <c:grouping val="clustered"/>
        <c:varyColors val="0"/>
        <c:ser>
          <c:idx val="0"/>
          <c:order val="0"/>
          <c:tx>
            <c:strRef>
              <c:f>'[1]5A'!$D$40</c:f>
              <c:strCache>
                <c:ptCount val="1"/>
                <c:pt idx="0">
                  <c:v>2020</c:v>
                </c:pt>
              </c:strCache>
            </c:strRef>
          </c:tx>
          <c:spPr>
            <a:solidFill>
              <a:srgbClr val="FF9933"/>
            </a:solidFill>
            <a:ln>
              <a:noFill/>
            </a:ln>
            <a:effectLst/>
          </c:spPr>
          <c:invertIfNegative val="0"/>
          <c:cat>
            <c:multiLvlStrRef>
              <c:f>'[1]5A'!$B$41:$C$46</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'[1]5A'!$D$41:$D$46</c:f>
              <c:numCache>
                <c:formatCode>General</c:formatCode>
                <c:ptCount val="6"/>
                <c:pt idx="0">
                  <c:v>12410188555.891256</c:v>
                </c:pt>
                <c:pt idx="1">
                  <c:v>14539396731.432436</c:v>
                </c:pt>
                <c:pt idx="2">
                  <c:v>2196505005.2451243</c:v>
                </c:pt>
                <c:pt idx="3">
                  <c:v>3153308028.8464103</c:v>
                </c:pt>
                <c:pt idx="4">
                  <c:v>4791686958.8245926</c:v>
                </c:pt>
                <c:pt idx="5">
                  <c:v>5745910173.6512547</c:v>
                </c:pt>
              </c:numCache>
            </c:numRef>
          </c:val>
          <c:extLst>
            <c:ext xmlns:c16="http://schemas.microsoft.com/office/drawing/2014/chart" uri="{C3380CC4-5D6E-409C-BE32-E72D297353CC}">
              <c16:uniqueId val="{00000000-6BB8-4276-9C2C-47C025A17AE0}"/>
            </c:ext>
          </c:extLst>
        </c:ser>
        <c:ser>
          <c:idx val="1"/>
          <c:order val="1"/>
          <c:tx>
            <c:strRef>
              <c:f>'[1]5A'!$E$40</c:f>
              <c:strCache>
                <c:ptCount val="1"/>
                <c:pt idx="0">
                  <c:v>2021</c:v>
                </c:pt>
              </c:strCache>
            </c:strRef>
          </c:tx>
          <c:spPr>
            <a:solidFill>
              <a:schemeClr val="accent1">
                <a:lumMod val="75000"/>
              </a:schemeClr>
            </a:solidFill>
            <a:ln>
              <a:noFill/>
            </a:ln>
            <a:effectLst/>
          </c:spPr>
          <c:invertIfNegative val="0"/>
          <c:cat>
            <c:multiLvlStrRef>
              <c:f>'[1]5A'!$B$41:$C$46</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'[1]5A'!$E$41:$E$46</c:f>
              <c:numCache>
                <c:formatCode>General</c:formatCode>
                <c:ptCount val="6"/>
                <c:pt idx="0">
                  <c:v>12623643905.189463</c:v>
                </c:pt>
                <c:pt idx="1">
                  <c:v>14418675813.857302</c:v>
                </c:pt>
                <c:pt idx="2">
                  <c:v>2612430187.3831601</c:v>
                </c:pt>
                <c:pt idx="3">
                  <c:v>2916543465.4769506</c:v>
                </c:pt>
                <c:pt idx="4">
                  <c:v>4914383718.4923286</c:v>
                </c:pt>
                <c:pt idx="5">
                  <c:v>6197510953.8276701</c:v>
                </c:pt>
              </c:numCache>
            </c:numRef>
          </c:val>
          <c:extLst>
            <c:ext xmlns:c16="http://schemas.microsoft.com/office/drawing/2014/chart" uri="{C3380CC4-5D6E-409C-BE32-E72D297353CC}">
              <c16:uniqueId val="{00000001-6BB8-4276-9C2C-47C025A17AE0}"/>
            </c:ext>
          </c:extLst>
        </c:ser>
        <c:dLbls>
          <c:showLegendKey val="0"/>
          <c:showVal val="0"/>
          <c:showCatName val="0"/>
          <c:showSerName val="0"/>
          <c:showPercent val="0"/>
          <c:showBubbleSize val="0"/>
        </c:dLbls>
        <c:gapWidth val="219"/>
        <c:overlap val="-27"/>
        <c:axId val="1568702976"/>
        <c:axId val="1568703392"/>
      </c:barChart>
      <c:catAx>
        <c:axId val="1568702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568703392"/>
        <c:crosses val="autoZero"/>
        <c:auto val="1"/>
        <c:lblAlgn val="ctr"/>
        <c:lblOffset val="100"/>
        <c:noMultiLvlLbl val="0"/>
      </c:catAx>
      <c:valAx>
        <c:axId val="156870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568702976"/>
        <c:crosses val="autoZero"/>
        <c:crossBetween val="between"/>
        <c:dispUnits>
          <c:builtInUnit val="billions"/>
          <c:dispUnitsLbl>
            <c:layout>
              <c:manualLayout>
                <c:xMode val="edge"/>
                <c:yMode val="edge"/>
                <c:x val="0"/>
                <c:y val="0"/>
              </c:manualLayout>
            </c:layout>
            <c:tx>
              <c:rich>
                <a:bodyPr rot="0" spcFirstLastPara="1" vertOverflow="ellipsis" wrap="square" anchor="ctr" anchorCtr="1"/>
                <a:lstStyle/>
                <a:p>
                  <a:pPr>
                    <a:defRPr sz="1050" b="0" i="0" u="none" strike="noStrike" kern="1200" baseline="0">
                      <a:solidFill>
                        <a:schemeClr val="accent1">
                          <a:lumMod val="75000"/>
                        </a:schemeClr>
                      </a:solidFill>
                      <a:latin typeface="+mn-lt"/>
                      <a:ea typeface="+mn-ea"/>
                      <a:cs typeface="+mn-cs"/>
                    </a:defRPr>
                  </a:pPr>
                  <a:r>
                    <a:rPr lang="ar-AE">
                      <a:solidFill>
                        <a:schemeClr val="accent1">
                          <a:lumMod val="75000"/>
                        </a:schemeClr>
                      </a:solidFill>
                    </a:rPr>
                    <a:t>بالمليار درهم</a:t>
                  </a:r>
                  <a:endParaRPr lang="en-US">
                    <a:solidFill>
                      <a:schemeClr val="accent1">
                        <a:lumMod val="75000"/>
                      </a:schemeClr>
                    </a:solidFill>
                  </a:endParaRPr>
                </a:p>
              </c:rich>
            </c:tx>
            <c:spPr>
              <a:noFill/>
              <a:ln>
                <a:noFill/>
              </a:ln>
              <a:effectLst/>
            </c:spPr>
            <c:txPr>
              <a:bodyPr rot="0" spcFirstLastPara="1" vertOverflow="ellipsis" wrap="square" anchor="ctr" anchorCtr="1"/>
              <a:lstStyle/>
              <a:p>
                <a:pPr>
                  <a:defRPr sz="1050" b="0" i="0" u="none" strike="noStrike" kern="1200" baseline="0">
                    <a:solidFill>
                      <a:schemeClr val="accent1">
                        <a:lumMod val="75000"/>
                      </a:schemeClr>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42086304316127149"/>
          <c:y val="0.91742256384247967"/>
          <c:w val="0.18142206182560514"/>
          <c:h val="6.6817222538622809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latin typeface="+mn-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ar-SA"/>
              <a:t>الرسم البياني 7.1: المُخصصات الفنية حسب نوع التأمين</a:t>
            </a:r>
            <a:endParaRPr lang="en-US"/>
          </a:p>
        </c:rich>
      </c:tx>
      <c:layout>
        <c:manualLayout>
          <c:xMode val="edge"/>
          <c:yMode val="edge"/>
          <c:x val="0.51297037137905088"/>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0912582942555296E-2"/>
          <c:y val="0.10108922028310816"/>
          <c:w val="0.9490874170574447"/>
          <c:h val="0.5441061641187287"/>
        </c:manualLayout>
      </c:layout>
      <c:barChart>
        <c:barDir val="col"/>
        <c:grouping val="clustered"/>
        <c:varyColors val="0"/>
        <c:ser>
          <c:idx val="0"/>
          <c:order val="0"/>
          <c:tx>
            <c:strRef>
              <c:f>'[1]9A'!$D$59</c:f>
              <c:strCache>
                <c:ptCount val="1"/>
                <c:pt idx="0">
                  <c:v>2020</c:v>
                </c:pt>
              </c:strCache>
            </c:strRef>
          </c:tx>
          <c:spPr>
            <a:solidFill>
              <a:srgbClr val="FF9900"/>
            </a:solidFill>
            <a:ln>
              <a:noFill/>
            </a:ln>
            <a:effectLst/>
          </c:spPr>
          <c:invertIfNegative val="0"/>
          <c:cat>
            <c:multiLvlStrRef>
              <c:f>'[1]9A'!$B$60:$C$65</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'[1]9A'!$D$60:$D$65</c:f>
              <c:numCache>
                <c:formatCode>General</c:formatCode>
                <c:ptCount val="6"/>
                <c:pt idx="0">
                  <c:v>17009197492.510014</c:v>
                </c:pt>
                <c:pt idx="1">
                  <c:v>7641503056.6296663</c:v>
                </c:pt>
                <c:pt idx="2">
                  <c:v>6639782778.4846773</c:v>
                </c:pt>
                <c:pt idx="3">
                  <c:v>4540031223.5936546</c:v>
                </c:pt>
                <c:pt idx="4">
                  <c:v>2001736427.9370611</c:v>
                </c:pt>
                <c:pt idx="5">
                  <c:v>29394766260.705803</c:v>
                </c:pt>
              </c:numCache>
            </c:numRef>
          </c:val>
          <c:extLst>
            <c:ext xmlns:c16="http://schemas.microsoft.com/office/drawing/2014/chart" uri="{C3380CC4-5D6E-409C-BE32-E72D297353CC}">
              <c16:uniqueId val="{00000000-3639-4A89-8152-56E59230FA12}"/>
            </c:ext>
          </c:extLst>
        </c:ser>
        <c:ser>
          <c:idx val="1"/>
          <c:order val="1"/>
          <c:tx>
            <c:strRef>
              <c:f>'[1]9A'!$E$59</c:f>
              <c:strCache>
                <c:ptCount val="1"/>
                <c:pt idx="0">
                  <c:v>2021</c:v>
                </c:pt>
              </c:strCache>
            </c:strRef>
          </c:tx>
          <c:spPr>
            <a:solidFill>
              <a:schemeClr val="accent1">
                <a:lumMod val="75000"/>
              </a:schemeClr>
            </a:solidFill>
            <a:ln>
              <a:noFill/>
            </a:ln>
            <a:effectLst/>
          </c:spPr>
          <c:invertIfNegative val="0"/>
          <c:cat>
            <c:multiLvlStrRef>
              <c:f>'[1]9A'!$B$60:$C$65</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'[1]9A'!$E$60:$E$65</c:f>
              <c:numCache>
                <c:formatCode>General</c:formatCode>
                <c:ptCount val="6"/>
                <c:pt idx="0">
                  <c:v>16859708850.802063</c:v>
                </c:pt>
                <c:pt idx="1">
                  <c:v>8337342772.6606054</c:v>
                </c:pt>
                <c:pt idx="2">
                  <c:v>7492716792.2472963</c:v>
                </c:pt>
                <c:pt idx="3">
                  <c:v>4657556517.3414669</c:v>
                </c:pt>
                <c:pt idx="4">
                  <c:v>2053308499.4317963</c:v>
                </c:pt>
                <c:pt idx="5">
                  <c:v>31734777808.438854</c:v>
                </c:pt>
              </c:numCache>
            </c:numRef>
          </c:val>
          <c:extLst>
            <c:ext xmlns:c16="http://schemas.microsoft.com/office/drawing/2014/chart" uri="{C3380CC4-5D6E-409C-BE32-E72D297353CC}">
              <c16:uniqueId val="{00000001-3639-4A89-8152-56E59230FA12}"/>
            </c:ext>
          </c:extLst>
        </c:ser>
        <c:dLbls>
          <c:showLegendKey val="0"/>
          <c:showVal val="0"/>
          <c:showCatName val="0"/>
          <c:showSerName val="0"/>
          <c:showPercent val="0"/>
          <c:showBubbleSize val="0"/>
        </c:dLbls>
        <c:gapWidth val="219"/>
        <c:overlap val="-27"/>
        <c:axId val="973139920"/>
        <c:axId val="973138256"/>
      </c:barChart>
      <c:catAx>
        <c:axId val="97313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3138256"/>
        <c:crosses val="autoZero"/>
        <c:auto val="1"/>
        <c:lblAlgn val="ctr"/>
        <c:lblOffset val="100"/>
        <c:noMultiLvlLbl val="0"/>
      </c:catAx>
      <c:valAx>
        <c:axId val="973138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973139920"/>
        <c:crosses val="autoZero"/>
        <c:crossBetween val="between"/>
        <c:dispUnits>
          <c:builtInUnit val="billions"/>
          <c:dispUnitsLbl>
            <c:layout>
              <c:manualLayout>
                <c:xMode val="edge"/>
                <c:yMode val="edge"/>
                <c:x val="0"/>
                <c:y val="0"/>
              </c:manualLayout>
            </c:layout>
            <c:tx>
              <c:rich>
                <a:bodyPr rot="0" spcFirstLastPara="1" vertOverflow="ellipsis" wrap="square" anchor="ctr" anchorCtr="1"/>
                <a:lstStyle/>
                <a:p>
                  <a:pPr>
                    <a:defRPr sz="1050" b="0" i="0" u="none" strike="noStrike" kern="1200" baseline="0">
                      <a:solidFill>
                        <a:srgbClr val="0070C0"/>
                      </a:solidFill>
                      <a:latin typeface="+mn-lt"/>
                      <a:ea typeface="+mn-ea"/>
                      <a:cs typeface="+mn-cs"/>
                    </a:defRPr>
                  </a:pPr>
                  <a:r>
                    <a:rPr lang="ar-AE">
                      <a:solidFill>
                        <a:srgbClr val="0070C0"/>
                      </a:solidFill>
                    </a:rPr>
                    <a:t>مليار درهم</a:t>
                  </a:r>
                  <a:endParaRPr lang="en-US">
                    <a:solidFill>
                      <a:srgbClr val="0070C0"/>
                    </a:solidFill>
                  </a:endParaRPr>
                </a:p>
              </c:rich>
            </c:tx>
            <c:spPr>
              <a:noFill/>
              <a:ln>
                <a:noFill/>
              </a:ln>
              <a:effectLst/>
            </c:spPr>
            <c:txPr>
              <a:bodyPr rot="0" spcFirstLastPara="1" vertOverflow="ellipsis" wrap="square" anchor="ctr" anchorCtr="1"/>
              <a:lstStyle/>
              <a:p>
                <a:pPr>
                  <a:defRPr sz="1050" b="0" i="0" u="none" strike="noStrike" kern="1200" baseline="0">
                    <a:solidFill>
                      <a:srgbClr val="0070C0"/>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40556529838166994"/>
          <c:y val="0.93626582522772883"/>
          <c:w val="0.23092503010984972"/>
          <c:h val="6.3508479443176974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r>
              <a:rPr lang="ar-SA"/>
              <a:t>الرسم البياني 8.1: إجمالي المُطالبات الم</a:t>
            </a:r>
            <a:r>
              <a:rPr lang="ar-AE"/>
              <a:t>ُ</a:t>
            </a:r>
            <a:r>
              <a:rPr lang="ar-SA"/>
              <a:t>تكبدة حسب فرع التأمين</a:t>
            </a:r>
            <a:endParaRPr lang="en-US"/>
          </a:p>
        </c:rich>
      </c:tx>
      <c:layout>
        <c:manualLayout>
          <c:xMode val="edge"/>
          <c:yMode val="edge"/>
          <c:x val="0.45061655854633498"/>
          <c:y val="0"/>
        </c:manualLayout>
      </c:layout>
      <c:overlay val="0"/>
      <c:spPr>
        <a:noFill/>
        <a:ln>
          <a:noFill/>
        </a:ln>
        <a:effectLst/>
      </c:spPr>
      <c:txPr>
        <a:bodyPr rot="0" spcFirstLastPara="1" vertOverflow="ellipsis" vert="horz" wrap="square" anchor="ctr" anchorCtr="1"/>
        <a:lstStyle/>
        <a:p>
          <a:pPr>
            <a:defRPr sz="126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902362756061724E-2"/>
          <c:y val="9.4877231255184005E-2"/>
          <c:w val="0.94644401215514995"/>
          <c:h val="0.5220487117667979"/>
        </c:manualLayout>
      </c:layout>
      <c:barChart>
        <c:barDir val="col"/>
        <c:grouping val="clustered"/>
        <c:varyColors val="0"/>
        <c:ser>
          <c:idx val="0"/>
          <c:order val="0"/>
          <c:tx>
            <c:strRef>
              <c:f>'[1]12A'!$D$125</c:f>
              <c:strCache>
                <c:ptCount val="1"/>
                <c:pt idx="0">
                  <c:v>2020</c:v>
                </c:pt>
              </c:strCache>
            </c:strRef>
          </c:tx>
          <c:spPr>
            <a:solidFill>
              <a:srgbClr val="FF9933"/>
            </a:solidFill>
            <a:ln>
              <a:noFill/>
            </a:ln>
            <a:effectLst/>
          </c:spPr>
          <c:invertIfNegative val="0"/>
          <c:cat>
            <c:multiLvlStrRef>
              <c:f>'[1]12A'!$B$126:$C$131</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'[1]12A'!$D$126:$D$131</c:f>
              <c:numCache>
                <c:formatCode>General</c:formatCode>
                <c:ptCount val="6"/>
                <c:pt idx="0">
                  <c:v>7858719459.9163656</c:v>
                </c:pt>
                <c:pt idx="1">
                  <c:v>11324290614.736843</c:v>
                </c:pt>
                <c:pt idx="2">
                  <c:v>1344825111.3390477</c:v>
                </c:pt>
                <c:pt idx="3">
                  <c:v>1788001376.3034506</c:v>
                </c:pt>
                <c:pt idx="4">
                  <c:v>3611539569.5361867</c:v>
                </c:pt>
                <c:pt idx="5">
                  <c:v>5677320268.587986</c:v>
                </c:pt>
              </c:numCache>
            </c:numRef>
          </c:val>
          <c:extLst>
            <c:ext xmlns:c16="http://schemas.microsoft.com/office/drawing/2014/chart" uri="{C3380CC4-5D6E-409C-BE32-E72D297353CC}">
              <c16:uniqueId val="{00000000-AC1F-443A-953E-078F10C45C55}"/>
            </c:ext>
          </c:extLst>
        </c:ser>
        <c:ser>
          <c:idx val="1"/>
          <c:order val="1"/>
          <c:tx>
            <c:strRef>
              <c:f>'[1]12A'!$E$125</c:f>
              <c:strCache>
                <c:ptCount val="1"/>
                <c:pt idx="0">
                  <c:v>2021</c:v>
                </c:pt>
              </c:strCache>
            </c:strRef>
          </c:tx>
          <c:spPr>
            <a:solidFill>
              <a:schemeClr val="accent1">
                <a:lumMod val="75000"/>
              </a:schemeClr>
            </a:solidFill>
            <a:ln>
              <a:noFill/>
            </a:ln>
            <a:effectLst/>
          </c:spPr>
          <c:invertIfNegative val="0"/>
          <c:cat>
            <c:multiLvlStrRef>
              <c:f>'[1]12A'!$B$126:$C$131</c:f>
              <c:multiLvlStrCache>
                <c:ptCount val="6"/>
                <c:lvl>
                  <c:pt idx="0">
                    <c:v> تأمين الممتلكات والمسؤوليات</c:v>
                  </c:pt>
                  <c:pt idx="1">
                    <c:v>التأمين الصحي</c:v>
                  </c:pt>
                  <c:pt idx="2">
                    <c:v>تأمين الأشخاص وعمليات تكوين الأموال</c:v>
                  </c:pt>
                  <c:pt idx="3">
                    <c:v> تأمين الممتلكات والمسؤوليات</c:v>
                  </c:pt>
                  <c:pt idx="4">
                    <c:v>التأمين الصحي</c:v>
                  </c:pt>
                  <c:pt idx="5">
                    <c:v>تأمين الأشخاص وعمليات تكوين الأموال</c:v>
                  </c:pt>
                </c:lvl>
                <c:lvl>
                  <c:pt idx="0">
                    <c:v>الشركات الوطنية</c:v>
                  </c:pt>
                  <c:pt idx="3">
                    <c:v>  الشركات الأجنبية</c:v>
                  </c:pt>
                </c:lvl>
              </c:multiLvlStrCache>
            </c:multiLvlStrRef>
          </c:cat>
          <c:val>
            <c:numRef>
              <c:f>'[1]12A'!$E$126:$E$131</c:f>
              <c:numCache>
                <c:formatCode>General</c:formatCode>
                <c:ptCount val="6"/>
                <c:pt idx="0">
                  <c:v>4887403050.3362093</c:v>
                </c:pt>
                <c:pt idx="1">
                  <c:v>11910083622.122267</c:v>
                </c:pt>
                <c:pt idx="2">
                  <c:v>1814524951.6487198</c:v>
                </c:pt>
                <c:pt idx="3">
                  <c:v>1575460939.4928856</c:v>
                </c:pt>
                <c:pt idx="4">
                  <c:v>3956716133.3649201</c:v>
                </c:pt>
                <c:pt idx="5">
                  <c:v>5673111843.077116</c:v>
                </c:pt>
              </c:numCache>
            </c:numRef>
          </c:val>
          <c:extLst>
            <c:ext xmlns:c16="http://schemas.microsoft.com/office/drawing/2014/chart" uri="{C3380CC4-5D6E-409C-BE32-E72D297353CC}">
              <c16:uniqueId val="{00000001-AC1F-443A-953E-078F10C45C55}"/>
            </c:ext>
          </c:extLst>
        </c:ser>
        <c:dLbls>
          <c:showLegendKey val="0"/>
          <c:showVal val="0"/>
          <c:showCatName val="0"/>
          <c:showSerName val="0"/>
          <c:showPercent val="0"/>
          <c:showBubbleSize val="0"/>
        </c:dLbls>
        <c:gapWidth val="219"/>
        <c:overlap val="-27"/>
        <c:axId val="1270362480"/>
        <c:axId val="1270369552"/>
      </c:barChart>
      <c:catAx>
        <c:axId val="1270362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270369552"/>
        <c:crosses val="autoZero"/>
        <c:auto val="1"/>
        <c:lblAlgn val="ctr"/>
        <c:lblOffset val="100"/>
        <c:noMultiLvlLbl val="0"/>
      </c:catAx>
      <c:valAx>
        <c:axId val="1270369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crossAx val="1270362480"/>
        <c:crosses val="autoZero"/>
        <c:crossBetween val="between"/>
        <c:dispUnits>
          <c:builtInUnit val="billions"/>
          <c:dispUnitsLbl>
            <c:layout>
              <c:manualLayout>
                <c:xMode val="edge"/>
                <c:yMode val="edge"/>
                <c:x val="0"/>
                <c:y val="0"/>
              </c:manualLayout>
            </c:layout>
            <c:tx>
              <c:rich>
                <a:bodyPr rot="0" spcFirstLastPara="1" vertOverflow="ellipsis" wrap="square" anchor="ctr" anchorCtr="1"/>
                <a:lstStyle/>
                <a:p>
                  <a:pPr>
                    <a:defRPr sz="1050" b="0" i="0" u="none" strike="noStrike" kern="1200" baseline="0">
                      <a:solidFill>
                        <a:srgbClr val="0070C0"/>
                      </a:solidFill>
                      <a:latin typeface="+mn-lt"/>
                      <a:ea typeface="+mn-ea"/>
                      <a:cs typeface="+mn-cs"/>
                    </a:defRPr>
                  </a:pPr>
                  <a:r>
                    <a:rPr lang="ar-AE">
                      <a:solidFill>
                        <a:srgbClr val="0070C0"/>
                      </a:solidFill>
                    </a:rPr>
                    <a:t>مليار درهم</a:t>
                  </a:r>
                  <a:endParaRPr lang="en-US">
                    <a:solidFill>
                      <a:srgbClr val="0070C0"/>
                    </a:solidFill>
                  </a:endParaRPr>
                </a:p>
              </c:rich>
            </c:tx>
            <c:spPr>
              <a:noFill/>
              <a:ln>
                <a:noFill/>
              </a:ln>
              <a:effectLst/>
            </c:spPr>
            <c:txPr>
              <a:bodyPr rot="0" spcFirstLastPara="1" vertOverflow="ellipsis" wrap="square" anchor="ctr" anchorCtr="1"/>
              <a:lstStyle/>
              <a:p>
                <a:pPr>
                  <a:defRPr sz="1050" b="0" i="0" u="none" strike="noStrike" kern="1200" baseline="0">
                    <a:solidFill>
                      <a:srgbClr val="0070C0"/>
                    </a:solidFill>
                    <a:latin typeface="+mn-lt"/>
                    <a:ea typeface="+mn-ea"/>
                    <a:cs typeface="+mn-cs"/>
                  </a:defRPr>
                </a:pPr>
                <a:endParaRPr lang="en-US"/>
              </a:p>
            </c:txPr>
          </c:dispUnitsLbl>
        </c:dispUnits>
      </c:valAx>
      <c:spPr>
        <a:noFill/>
        <a:ln>
          <a:noFill/>
        </a:ln>
        <a:effectLst/>
      </c:spPr>
    </c:plotArea>
    <c:legend>
      <c:legendPos val="b"/>
      <c:layout>
        <c:manualLayout>
          <c:xMode val="edge"/>
          <c:yMode val="edge"/>
          <c:x val="0.38691566284988094"/>
          <c:y val="0.93717291467490627"/>
          <c:w val="0.25695450568678913"/>
          <c:h val="6.2827085325093721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mn-lt"/>
        </a:defRPr>
      </a:pPr>
      <a:endParaRPr lang="en-US"/>
    </a:p>
  </c:txPr>
  <c:printSettings>
    <c:headerFooter/>
    <c:pageMargins b="0.75" l="0.7" r="0.7" t="0.75" header="0.3" footer="0.3"/>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r-SA"/>
              <a:t>الرسم البياني 9.1: نسبة الخسارة الإجمالية حسب نوع التأمين</a:t>
            </a:r>
            <a:endParaRPr lang="en-US"/>
          </a:p>
        </c:rich>
      </c:tx>
      <c:layout>
        <c:manualLayout>
          <c:xMode val="edge"/>
          <c:yMode val="edge"/>
          <c:x val="0.422747765486383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2701986091526496E-2"/>
          <c:y val="2.7777777777777776E-2"/>
          <c:w val="0.93729801390847356"/>
          <c:h val="0.80695968548028896"/>
        </c:manualLayout>
      </c:layout>
      <c:lineChart>
        <c:grouping val="standard"/>
        <c:varyColors val="0"/>
        <c:ser>
          <c:idx val="0"/>
          <c:order val="0"/>
          <c:tx>
            <c:strRef>
              <c:f>'[1]14A'!$B$49</c:f>
              <c:strCache>
                <c:ptCount val="1"/>
                <c:pt idx="0">
                  <c:v> تأمين الممتلكات والمسؤوليات</c:v>
                </c:pt>
              </c:strCache>
            </c:strRef>
          </c:tx>
          <c:spPr>
            <a:ln w="28575" cap="rnd">
              <a:solidFill>
                <a:schemeClr val="accent4">
                  <a:lumMod val="75000"/>
                </a:schemeClr>
              </a:solidFill>
              <a:round/>
            </a:ln>
            <a:effectLst/>
          </c:spPr>
          <c:marker>
            <c:symbol val="circle"/>
            <c:size val="5"/>
            <c:spPr>
              <a:solidFill>
                <a:schemeClr val="accent4">
                  <a:lumMod val="75000"/>
                </a:schemeClr>
              </a:solidFill>
              <a:ln w="9525">
                <a:solidFill>
                  <a:schemeClr val="accent4">
                    <a:lumMod val="75000"/>
                  </a:schemeClr>
                </a:solidFill>
              </a:ln>
              <a:effectLst/>
            </c:spPr>
          </c:marker>
          <c:cat>
            <c:numRef>
              <c:f>'[1]14A'!$C$48:$D$48</c:f>
              <c:numCache>
                <c:formatCode>General</c:formatCode>
                <c:ptCount val="2"/>
                <c:pt idx="0">
                  <c:v>2020</c:v>
                </c:pt>
                <c:pt idx="1">
                  <c:v>2021</c:v>
                </c:pt>
              </c:numCache>
            </c:numRef>
          </c:cat>
          <c:val>
            <c:numRef>
              <c:f>'[1]14A'!$C$49:$D$49</c:f>
              <c:numCache>
                <c:formatCode>General</c:formatCode>
                <c:ptCount val="2"/>
                <c:pt idx="0">
                  <c:v>0.65185670753917091</c:v>
                </c:pt>
                <c:pt idx="1">
                  <c:v>0.41580654304263454</c:v>
                </c:pt>
              </c:numCache>
            </c:numRef>
          </c:val>
          <c:smooth val="0"/>
          <c:extLst>
            <c:ext xmlns:c16="http://schemas.microsoft.com/office/drawing/2014/chart" uri="{C3380CC4-5D6E-409C-BE32-E72D297353CC}">
              <c16:uniqueId val="{00000000-ABF8-43E0-AA70-EA83BF984495}"/>
            </c:ext>
          </c:extLst>
        </c:ser>
        <c:ser>
          <c:idx val="1"/>
          <c:order val="1"/>
          <c:tx>
            <c:strRef>
              <c:f>'[1]14A'!$B$50</c:f>
              <c:strCache>
                <c:ptCount val="1"/>
                <c:pt idx="0">
                  <c:v>التأمين الصحي</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cat>
            <c:numRef>
              <c:f>'[1]14A'!$C$48:$D$48</c:f>
              <c:numCache>
                <c:formatCode>General</c:formatCode>
                <c:ptCount val="2"/>
                <c:pt idx="0">
                  <c:v>2020</c:v>
                </c:pt>
                <c:pt idx="1">
                  <c:v>2021</c:v>
                </c:pt>
              </c:numCache>
            </c:numRef>
          </c:cat>
          <c:val>
            <c:numRef>
              <c:f>'[1]14A'!$C$50:$D$50</c:f>
              <c:numCache>
                <c:formatCode>General</c:formatCode>
                <c:ptCount val="2"/>
                <c:pt idx="0">
                  <c:v>0.77148649398860014</c:v>
                </c:pt>
                <c:pt idx="1">
                  <c:v>0.80736902382575215</c:v>
                </c:pt>
              </c:numCache>
            </c:numRef>
          </c:val>
          <c:smooth val="0"/>
          <c:extLst>
            <c:ext xmlns:c16="http://schemas.microsoft.com/office/drawing/2014/chart" uri="{C3380CC4-5D6E-409C-BE32-E72D297353CC}">
              <c16:uniqueId val="{00000001-ABF8-43E0-AA70-EA83BF984495}"/>
            </c:ext>
          </c:extLst>
        </c:ser>
        <c:ser>
          <c:idx val="2"/>
          <c:order val="2"/>
          <c:tx>
            <c:strRef>
              <c:f>'[1]14A'!$B$51</c:f>
              <c:strCache>
                <c:ptCount val="1"/>
                <c:pt idx="0">
                  <c:v>تأمين الأشخاص وعمليات تكوين الأموال</c:v>
                </c:pt>
              </c:strCache>
            </c:strRef>
          </c:tx>
          <c:spPr>
            <a:ln w="28575" cap="rnd">
              <a:solidFill>
                <a:schemeClr val="accent5">
                  <a:lumMod val="75000"/>
                </a:schemeClr>
              </a:solidFill>
              <a:round/>
            </a:ln>
            <a:effectLst/>
          </c:spPr>
          <c:marker>
            <c:symbol val="circle"/>
            <c:size val="5"/>
            <c:spPr>
              <a:solidFill>
                <a:schemeClr val="accent5">
                  <a:lumMod val="75000"/>
                </a:schemeClr>
              </a:solidFill>
              <a:ln w="9525">
                <a:solidFill>
                  <a:schemeClr val="accent5">
                    <a:lumMod val="75000"/>
                  </a:schemeClr>
                </a:solidFill>
              </a:ln>
              <a:effectLst/>
            </c:spPr>
          </c:marker>
          <c:cat>
            <c:numRef>
              <c:f>'[1]14A'!$C$48:$D$48</c:f>
              <c:numCache>
                <c:formatCode>General</c:formatCode>
                <c:ptCount val="2"/>
                <c:pt idx="0">
                  <c:v>2020</c:v>
                </c:pt>
                <c:pt idx="1">
                  <c:v>2021</c:v>
                </c:pt>
              </c:numCache>
            </c:numRef>
          </c:cat>
          <c:val>
            <c:numRef>
              <c:f>'[1]14A'!$C$51:$D$51</c:f>
              <c:numCache>
                <c:formatCode>General</c:formatCode>
                <c:ptCount val="2"/>
                <c:pt idx="0">
                  <c:v>0.6688745440579601</c:v>
                </c:pt>
                <c:pt idx="1">
                  <c:v>0.51598590222277996</c:v>
                </c:pt>
              </c:numCache>
            </c:numRef>
          </c:val>
          <c:smooth val="0"/>
          <c:extLst>
            <c:ext xmlns:c16="http://schemas.microsoft.com/office/drawing/2014/chart" uri="{C3380CC4-5D6E-409C-BE32-E72D297353CC}">
              <c16:uniqueId val="{00000002-ABF8-43E0-AA70-EA83BF984495}"/>
            </c:ext>
          </c:extLst>
        </c:ser>
        <c:dLbls>
          <c:showLegendKey val="0"/>
          <c:showVal val="0"/>
          <c:showCatName val="0"/>
          <c:showSerName val="0"/>
          <c:showPercent val="0"/>
          <c:showBubbleSize val="0"/>
        </c:dLbls>
        <c:marker val="1"/>
        <c:smooth val="0"/>
        <c:axId val="1440186448"/>
        <c:axId val="1440188944"/>
      </c:lineChart>
      <c:catAx>
        <c:axId val="144018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40188944"/>
        <c:crosses val="autoZero"/>
        <c:auto val="1"/>
        <c:lblAlgn val="ctr"/>
        <c:lblOffset val="100"/>
        <c:noMultiLvlLbl val="0"/>
      </c:catAx>
      <c:valAx>
        <c:axId val="14401889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40186448"/>
        <c:crosses val="autoZero"/>
        <c:crossBetween val="between"/>
      </c:valAx>
      <c:spPr>
        <a:noFill/>
        <a:ln>
          <a:noFill/>
        </a:ln>
        <a:effectLst/>
      </c:spPr>
    </c:plotArea>
    <c:legend>
      <c:legendPos val="b"/>
      <c:layout>
        <c:manualLayout>
          <c:xMode val="edge"/>
          <c:yMode val="edge"/>
          <c:x val="0"/>
          <c:y val="0.93565637387027611"/>
          <c:w val="1"/>
          <c:h val="5.971385608148502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6</xdr:col>
      <xdr:colOff>7449</xdr:colOff>
      <xdr:row>0</xdr:row>
      <xdr:rowOff>59932</xdr:rowOff>
    </xdr:from>
    <xdr:to>
      <xdr:col>8</xdr:col>
      <xdr:colOff>454649</xdr:colOff>
      <xdr:row>4</xdr:row>
      <xdr:rowOff>104425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227733" y="59932"/>
          <a:ext cx="3229784" cy="7979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167640</xdr:rowOff>
    </xdr:from>
    <xdr:to>
      <xdr:col>9</xdr:col>
      <xdr:colOff>0</xdr:colOff>
      <xdr:row>418</xdr:row>
      <xdr:rowOff>29308</xdr:rowOff>
    </xdr:to>
    <xdr:sp macro="" textlink="">
      <xdr:nvSpPr>
        <xdr:cNvPr id="2" name="TextBox 1"/>
        <xdr:cNvSpPr txBox="1"/>
      </xdr:nvSpPr>
      <xdr:spPr>
        <a:xfrm>
          <a:off x="9981613846" y="712763"/>
          <a:ext cx="5486400" cy="75270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1"/>
          <a:r>
            <a:rPr lang="ar-SA" sz="1050" b="1">
              <a:solidFill>
                <a:schemeClr val="dk1"/>
              </a:solidFill>
              <a:effectLst/>
              <a:latin typeface="+mn-lt"/>
              <a:ea typeface="+mn-ea"/>
              <a:cs typeface="+mn-cs"/>
            </a:rPr>
            <a:t>التقرير الإحصائي السنوي عن نشاط قطاع التأمين في دولة الامارات العربية المتحدة لعام 2021</a:t>
          </a:r>
          <a:endParaRPr lang="en-US" sz="1050">
            <a:solidFill>
              <a:schemeClr val="dk1"/>
            </a:solidFill>
            <a:effectLst/>
            <a:latin typeface="+mn-lt"/>
            <a:ea typeface="+mn-ea"/>
            <a:cs typeface="+mn-cs"/>
          </a:endParaRPr>
        </a:p>
        <a:p>
          <a:pPr rtl="1"/>
          <a:r>
            <a:rPr lang="ar-AE" sz="1050" b="1" u="none">
              <a:solidFill>
                <a:schemeClr val="dk1"/>
              </a:solidFill>
              <a:effectLst/>
              <a:latin typeface="+mn-lt"/>
              <a:ea typeface="+mn-ea"/>
              <a:cs typeface="+mn-cs"/>
            </a:rPr>
            <a:t>مقدمة</a:t>
          </a:r>
          <a:r>
            <a:rPr lang="ar-SA"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SA" sz="1050">
              <a:solidFill>
                <a:schemeClr val="dk1"/>
              </a:solidFill>
              <a:effectLst/>
              <a:latin typeface="+mn-lt"/>
              <a:ea typeface="+mn-ea"/>
              <a:cs typeface="+mn-cs"/>
            </a:rPr>
            <a:t>تم إعداد التقرير الإحصائي السنوي عن نشاط قطاع التأمين في دولة الامارات العربية المتحدة لعام 2021 بناءً على نتائج نشاط جميع شركات التأمين في منصة الرقابة الرقمية </a:t>
          </a:r>
          <a:r>
            <a:rPr lang="en-US" sz="1050">
              <a:solidFill>
                <a:schemeClr val="dk1"/>
              </a:solidFill>
              <a:effectLst/>
              <a:latin typeface="+mn-lt"/>
              <a:ea typeface="+mn-ea"/>
              <a:cs typeface="+mn-cs"/>
            </a:rPr>
            <a:t>DSP</a:t>
          </a:r>
          <a:r>
            <a:rPr lang="ar-SA" sz="1050">
              <a:solidFill>
                <a:schemeClr val="dk1"/>
              </a:solidFill>
              <a:effectLst/>
              <a:latin typeface="+mn-lt"/>
              <a:ea typeface="+mn-ea"/>
              <a:cs typeface="+mn-cs"/>
            </a:rPr>
            <a:t> والتي تتضمن كافة المؤشرات المالية لقطاع التأمين وفقاً للنماذج المالية الإلكترونية </a:t>
          </a:r>
          <a:r>
            <a:rPr lang="en-US" sz="1050">
              <a:solidFill>
                <a:schemeClr val="dk1"/>
              </a:solidFill>
              <a:effectLst/>
              <a:latin typeface="+mn-lt"/>
              <a:ea typeface="+mn-ea"/>
              <a:cs typeface="+mn-cs"/>
            </a:rPr>
            <a:t>eforms</a:t>
          </a:r>
          <a:r>
            <a:rPr lang="ar-AE" sz="1050">
              <a:solidFill>
                <a:schemeClr val="dk1"/>
              </a:solidFill>
              <a:effectLst/>
              <a:latin typeface="+mn-lt"/>
              <a:ea typeface="+mn-ea"/>
              <a:cs typeface="+mn-cs"/>
            </a:rPr>
            <a:t> </a:t>
          </a:r>
          <a:r>
            <a:rPr lang="en-US" sz="1050">
              <a:solidFill>
                <a:schemeClr val="dk1"/>
              </a:solidFill>
              <a:effectLst/>
              <a:latin typeface="+mn-lt"/>
              <a:ea typeface="+mn-ea"/>
              <a:cs typeface="+mn-cs"/>
            </a:rPr>
            <a:t> </a:t>
          </a:r>
          <a:r>
            <a:rPr lang="ar-SA" sz="1050">
              <a:solidFill>
                <a:schemeClr val="dk1"/>
              </a:solidFill>
              <a:effectLst/>
              <a:latin typeface="+mn-lt"/>
              <a:ea typeface="+mn-ea"/>
              <a:cs typeface="+mn-cs"/>
            </a:rPr>
            <a:t>في عام 2021.    </a:t>
          </a:r>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r>
            <a:rPr lang="ar-SA" sz="1050">
              <a:solidFill>
                <a:schemeClr val="dk1"/>
              </a:solidFill>
              <a:effectLst/>
              <a:latin typeface="+mn-lt"/>
              <a:ea typeface="+mn-ea"/>
              <a:cs typeface="+mn-cs"/>
            </a:rPr>
            <a:t>وقد شهد قطاع التأمين نمواً ملحوظاً في كافة مؤشرات الأداء الرئيسية في عام 2021، بالتوازي مع زيادة الطلب على التغطيات التأمينية من المخاطر المتزايدة الناجمة عن فيروس كورونا </a:t>
          </a:r>
          <a:r>
            <a:rPr lang="en-US" sz="1050">
              <a:solidFill>
                <a:schemeClr val="dk1"/>
              </a:solidFill>
              <a:effectLst/>
              <a:latin typeface="+mn-lt"/>
              <a:ea typeface="+mn-ea"/>
              <a:cs typeface="+mn-cs"/>
            </a:rPr>
            <a:t>(COVID-19)</a:t>
          </a:r>
          <a:r>
            <a:rPr lang="ar-SA" sz="1050">
              <a:solidFill>
                <a:schemeClr val="dk1"/>
              </a:solidFill>
              <a:effectLst/>
              <a:latin typeface="+mn-lt"/>
              <a:ea typeface="+mn-ea"/>
              <a:cs typeface="+mn-cs"/>
            </a:rPr>
            <a:t> في بعض فروع التأمين</a:t>
          </a:r>
          <a:r>
            <a:rPr lang="ar-AE" sz="1050">
              <a:solidFill>
                <a:schemeClr val="dk1"/>
              </a:solidFill>
              <a:effectLst/>
              <a:latin typeface="+mn-lt"/>
              <a:ea typeface="+mn-ea"/>
              <a:cs typeface="+mn-cs"/>
            </a:rPr>
            <a:t>، وذلك على النحو التالي:</a:t>
          </a:r>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r>
            <a:rPr lang="ar-AE" sz="1050" b="1">
              <a:solidFill>
                <a:schemeClr val="accent1">
                  <a:lumMod val="75000"/>
                </a:schemeClr>
              </a:solidFill>
              <a:effectLst/>
              <a:latin typeface="+mn-lt"/>
              <a:ea typeface="+mn-ea"/>
              <a:cs typeface="+mn-cs"/>
            </a:rPr>
            <a:t>1- أعداد شركات التأمين والمهن المٌرتبطة بالتأمين </a:t>
          </a:r>
          <a:endParaRPr lang="en-US" sz="1050">
            <a:solidFill>
              <a:schemeClr val="accent1">
                <a:lumMod val="75000"/>
              </a:schemeClr>
            </a:solidFill>
            <a:effectLst/>
            <a:latin typeface="+mn-lt"/>
            <a:ea typeface="+mn-ea"/>
            <a:cs typeface="+mn-cs"/>
          </a:endParaRPr>
        </a:p>
        <a:p>
          <a:pPr rtl="1"/>
          <a:endParaRPr lang="en-US" sz="1050">
            <a:solidFill>
              <a:schemeClr val="dk1"/>
            </a:solidFill>
            <a:effectLst/>
            <a:latin typeface="+mn-lt"/>
            <a:ea typeface="+mn-ea"/>
            <a:cs typeface="+mn-cs"/>
          </a:endParaRPr>
        </a:p>
        <a:p>
          <a:pPr rtl="1"/>
          <a:r>
            <a:rPr lang="ar-SA" sz="1050">
              <a:solidFill>
                <a:schemeClr val="dk1"/>
              </a:solidFill>
              <a:effectLst/>
              <a:latin typeface="+mn-lt"/>
              <a:ea typeface="+mn-ea"/>
              <a:cs typeface="+mn-cs"/>
            </a:rPr>
            <a:t>ارتفع إجمالي عدد المهن المُرتبطة بالتأمين ليصل إلى 465 في عام 2021 بالمقارنة مع </a:t>
          </a:r>
          <a:r>
            <a:rPr lang="en-US" sz="1050">
              <a:solidFill>
                <a:schemeClr val="dk1"/>
              </a:solidFill>
              <a:effectLst/>
              <a:latin typeface="+mn-lt"/>
              <a:ea typeface="+mn-ea"/>
              <a:cs typeface="+mn-cs"/>
            </a:rPr>
            <a:t>433</a:t>
          </a:r>
          <a:r>
            <a:rPr lang="ar-SA" sz="1050">
              <a:solidFill>
                <a:schemeClr val="dk1"/>
              </a:solidFill>
              <a:effectLst/>
              <a:latin typeface="+mn-lt"/>
              <a:ea typeface="+mn-ea"/>
              <a:cs typeface="+mn-cs"/>
            </a:rPr>
            <a:t> في عام </a:t>
          </a:r>
          <a:r>
            <a:rPr lang="en-US" sz="1050">
              <a:solidFill>
                <a:schemeClr val="dk1"/>
              </a:solidFill>
              <a:effectLst/>
              <a:latin typeface="+mn-lt"/>
              <a:ea typeface="+mn-ea"/>
              <a:cs typeface="+mn-cs"/>
            </a:rPr>
            <a:t>2020</a:t>
          </a:r>
          <a:r>
            <a:rPr lang="ar-SA" sz="1050">
              <a:solidFill>
                <a:schemeClr val="dk1"/>
              </a:solidFill>
              <a:effectLst/>
              <a:latin typeface="+mn-lt"/>
              <a:ea typeface="+mn-ea"/>
              <a:cs typeface="+mn-cs"/>
            </a:rPr>
            <a:t>، بينما ظل عدد شركات التأمين ثابتاً عند 62 شركة في عام 2021 (23 شركة تأمين تقليدي وطنية، و12 شركة تأمين تكافلي وطنية، و27 شركة تأمين أجنبية).</a:t>
          </a:r>
          <a:endParaRPr lang="ar-AE"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marL="0" indent="0" rtl="1"/>
          <a:r>
            <a:rPr lang="ar-AE" sz="1050" b="1">
              <a:solidFill>
                <a:srgbClr val="376092"/>
              </a:solidFill>
              <a:effectLst/>
              <a:latin typeface="+mn-lt"/>
              <a:ea typeface="+mn-ea"/>
              <a:cs typeface="+mn-cs"/>
            </a:rPr>
            <a:t>2</a:t>
          </a:r>
          <a:r>
            <a:rPr lang="ar-SA" sz="1050" b="1">
              <a:solidFill>
                <a:srgbClr val="376092"/>
              </a:solidFill>
              <a:effectLst/>
              <a:latin typeface="+mn-lt"/>
              <a:ea typeface="+mn-ea"/>
              <a:cs typeface="+mn-cs"/>
            </a:rPr>
            <a:t>- </a:t>
          </a:r>
          <a:r>
            <a:rPr lang="ar-AE" sz="1050" b="1">
              <a:solidFill>
                <a:srgbClr val="376092"/>
              </a:solidFill>
              <a:effectLst/>
              <a:latin typeface="+mn-lt"/>
              <a:ea typeface="+mn-ea"/>
              <a:cs typeface="+mn-cs"/>
            </a:rPr>
            <a:t>تطور </a:t>
          </a:r>
          <a:r>
            <a:rPr lang="ar-SA" sz="1050" b="1">
              <a:solidFill>
                <a:srgbClr val="376092"/>
              </a:solidFill>
              <a:effectLst/>
              <a:latin typeface="+mn-lt"/>
              <a:ea typeface="+mn-ea"/>
              <a:cs typeface="+mn-cs"/>
            </a:rPr>
            <a:t>نشاط قطاع التأمين</a:t>
          </a:r>
          <a:endParaRPr lang="ar-AE" sz="1050" b="1">
            <a:solidFill>
              <a:srgbClr val="376092"/>
            </a:solidFill>
            <a:effectLst/>
            <a:latin typeface="+mn-lt"/>
            <a:ea typeface="+mn-ea"/>
            <a:cs typeface="+mn-cs"/>
          </a:endParaRPr>
        </a:p>
        <a:p>
          <a:pPr rtl="1"/>
          <a:endParaRPr lang="en-US" sz="1050">
            <a:solidFill>
              <a:srgbClr val="376092"/>
            </a:solidFill>
            <a:effectLst/>
            <a:latin typeface="+mn-lt"/>
            <a:ea typeface="+mn-ea"/>
            <a:cs typeface="+mn-cs"/>
          </a:endParaRPr>
        </a:p>
        <a:p>
          <a:pPr rtl="1"/>
          <a:r>
            <a:rPr lang="ar-SA" sz="1050">
              <a:solidFill>
                <a:srgbClr val="376092"/>
              </a:solidFill>
              <a:effectLst/>
              <a:latin typeface="+mn-lt"/>
              <a:ea typeface="+mn-ea"/>
              <a:cs typeface="+mn-cs"/>
            </a:rPr>
            <a:t>1.2 إجمالي أقساط التأمين المُكتتبة</a:t>
          </a:r>
          <a:endParaRPr lang="en-US" sz="1050">
            <a:solidFill>
              <a:srgbClr val="376092"/>
            </a:solidFill>
            <a:effectLst/>
            <a:latin typeface="+mn-lt"/>
            <a:ea typeface="+mn-ea"/>
            <a:cs typeface="+mn-cs"/>
          </a:endParaRPr>
        </a:p>
        <a:p>
          <a:pPr rtl="1"/>
          <a:r>
            <a:rPr lang="ar-SA" sz="1050">
              <a:solidFill>
                <a:schemeClr val="dk1"/>
              </a:solidFill>
              <a:effectLst/>
              <a:latin typeface="+mn-lt"/>
              <a:ea typeface="+mn-ea"/>
              <a:cs typeface="+mn-cs"/>
            </a:rPr>
            <a:t> </a:t>
          </a:r>
          <a:endParaRPr lang="ar-AE"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ارتفع إجمالي أقس</a:t>
          </a:r>
          <a:r>
            <a:rPr lang="ar-AE" sz="1050">
              <a:solidFill>
                <a:schemeClr val="dk1"/>
              </a:solidFill>
              <a:effectLst/>
              <a:latin typeface="+mn-lt"/>
              <a:ea typeface="+mn-ea"/>
              <a:cs typeface="+mn-cs"/>
            </a:rPr>
            <a:t>ا</a:t>
          </a:r>
          <a:r>
            <a:rPr lang="ar-SA" sz="1050">
              <a:solidFill>
                <a:schemeClr val="dk1"/>
              </a:solidFill>
              <a:effectLst/>
              <a:latin typeface="+mn-lt"/>
              <a:ea typeface="+mn-ea"/>
              <a:cs typeface="+mn-cs"/>
            </a:rPr>
            <a:t>ط التأمين المُكتتبة </a:t>
          </a:r>
          <a:r>
            <a:rPr lang="ar-AE" sz="1050">
              <a:solidFill>
                <a:schemeClr val="dk1"/>
              </a:solidFill>
              <a:effectLst/>
              <a:latin typeface="+mn-lt"/>
              <a:ea typeface="+mn-ea"/>
              <a:cs typeface="+mn-cs"/>
            </a:rPr>
            <a:t>لجميع أنواع برامج التأمين </a:t>
          </a:r>
          <a:r>
            <a:rPr lang="ar-SA" sz="1050">
              <a:solidFill>
                <a:schemeClr val="dk1"/>
              </a:solidFill>
              <a:effectLst/>
              <a:latin typeface="+mn-lt"/>
              <a:ea typeface="+mn-ea"/>
              <a:cs typeface="+mn-cs"/>
            </a:rPr>
            <a:t>بنسبة 4.3%، </a:t>
          </a:r>
          <a:r>
            <a:rPr lang="ar-AE" sz="1050">
              <a:solidFill>
                <a:schemeClr val="dk1"/>
              </a:solidFill>
              <a:effectLst/>
              <a:latin typeface="+mn-lt"/>
              <a:ea typeface="+mn-ea"/>
              <a:cs typeface="+mn-cs"/>
            </a:rPr>
            <a:t>على أساس سنوي، </a:t>
          </a:r>
          <a:r>
            <a:rPr lang="ar-SA" sz="1050">
              <a:solidFill>
                <a:schemeClr val="dk1"/>
              </a:solidFill>
              <a:effectLst/>
              <a:latin typeface="+mn-lt"/>
              <a:ea typeface="+mn-ea"/>
              <a:cs typeface="+mn-cs"/>
            </a:rPr>
            <a:t>في عام 2021 إلى 44.3 مليار درهم. ويرجع ذلك أساساً إلى </a:t>
          </a:r>
          <a:r>
            <a:rPr lang="ar-AE" sz="1050">
              <a:solidFill>
                <a:schemeClr val="dk1"/>
              </a:solidFill>
              <a:effectLst/>
              <a:latin typeface="+mn-lt"/>
              <a:ea typeface="+mn-ea"/>
              <a:cs typeface="+mn-cs"/>
            </a:rPr>
            <a:t>زيادة</a:t>
          </a:r>
          <a:r>
            <a:rPr lang="ar-SA" sz="1050">
              <a:solidFill>
                <a:schemeClr val="dk1"/>
              </a:solidFill>
              <a:effectLst/>
              <a:latin typeface="+mn-lt"/>
              <a:ea typeface="+mn-ea"/>
              <a:cs typeface="+mn-cs"/>
            </a:rPr>
            <a:t> أقساط التأمين على الأشخاص وعمليات تكوين الأموال بنسبة 12.3% وزيادة أقساط التأمين الصحي بنسبة 4.1% وزيادة أقساط التأمين على الممتلكات والمسؤوليات بنسبة 0.3%.</a:t>
          </a:r>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b="1">
            <a:solidFill>
              <a:schemeClr val="accent1">
                <a:lumMod val="75000"/>
              </a:schemeClr>
            </a:solidFill>
            <a:effectLst/>
            <a:latin typeface="+mn-lt"/>
            <a:ea typeface="+mn-ea"/>
            <a:cs typeface="+mn-cs"/>
          </a:endParaRPr>
        </a:p>
        <a:p>
          <a:pPr marL="0" indent="0" rtl="1"/>
          <a:endParaRPr lang="ar-AE" sz="1050" b="1">
            <a:solidFill>
              <a:schemeClr val="accent1">
                <a:lumMod val="75000"/>
              </a:schemeClr>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marL="0" indent="0" rtl="1"/>
          <a:endParaRPr lang="ar-AE" sz="1050">
            <a:solidFill>
              <a:schemeClr val="accent1">
                <a:lumMod val="75000"/>
              </a:schemeClr>
            </a:solidFill>
            <a:effectLst/>
            <a:latin typeface="+mn-lt"/>
            <a:ea typeface="+mn-ea"/>
            <a:cs typeface="+mn-cs"/>
          </a:endParaRPr>
        </a:p>
        <a:p>
          <a:pPr marL="0" indent="0" rtl="1"/>
          <a:r>
            <a:rPr lang="ar-SA" sz="1050">
              <a:solidFill>
                <a:srgbClr val="376092"/>
              </a:solidFill>
              <a:effectLst/>
              <a:latin typeface="+mn-lt"/>
              <a:ea typeface="+mn-ea"/>
              <a:cs typeface="+mn-cs"/>
            </a:rPr>
            <a:t>2.2 عدد وثائق التأمين</a:t>
          </a:r>
          <a:endParaRPr lang="en-US" sz="1050">
            <a:solidFill>
              <a:srgbClr val="376092"/>
            </a:solidFill>
            <a:effectLst/>
            <a:latin typeface="+mn-lt"/>
            <a:ea typeface="+mn-ea"/>
            <a:cs typeface="+mn-cs"/>
          </a:endParaRPr>
        </a:p>
        <a:p>
          <a:pPr rtl="1"/>
          <a:r>
            <a:rPr lang="ar-SA" sz="1050">
              <a:solidFill>
                <a:schemeClr val="dk1"/>
              </a:solidFill>
              <a:effectLst/>
              <a:latin typeface="+mn-lt"/>
              <a:ea typeface="+mn-ea"/>
              <a:cs typeface="+mn-cs"/>
            </a:rPr>
            <a:t> </a:t>
          </a:r>
          <a:endParaRPr lang="ar-AE"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ارتفع </a:t>
          </a:r>
          <a:r>
            <a:rPr lang="ar-AE" sz="1050">
              <a:solidFill>
                <a:schemeClr val="dk1"/>
              </a:solidFill>
              <a:effectLst/>
              <a:latin typeface="+mn-lt"/>
              <a:ea typeface="+mn-ea"/>
              <a:cs typeface="+mn-cs"/>
            </a:rPr>
            <a:t>إجمالي عدد </a:t>
          </a:r>
          <a:r>
            <a:rPr lang="ar-SA" sz="1050">
              <a:solidFill>
                <a:schemeClr val="dk1"/>
              </a:solidFill>
              <a:effectLst/>
              <a:latin typeface="+mn-lt"/>
              <a:ea typeface="+mn-ea"/>
              <a:cs typeface="+mn-cs"/>
            </a:rPr>
            <a:t>وثائق التأمين </a:t>
          </a:r>
          <a:r>
            <a:rPr lang="ar-AE" sz="1050">
              <a:solidFill>
                <a:schemeClr val="dk1"/>
              </a:solidFill>
              <a:effectLst/>
              <a:latin typeface="+mn-lt"/>
              <a:ea typeface="+mn-ea"/>
              <a:cs typeface="+mn-cs"/>
            </a:rPr>
            <a:t>المُكتتبة </a:t>
          </a:r>
          <a:r>
            <a:rPr lang="ar-SA" sz="1050">
              <a:solidFill>
                <a:schemeClr val="dk1"/>
              </a:solidFill>
              <a:effectLst/>
              <a:latin typeface="+mn-lt"/>
              <a:ea typeface="+mn-ea"/>
              <a:cs typeface="+mn-cs"/>
            </a:rPr>
            <a:t>بنسبة 23.9%، </a:t>
          </a:r>
          <a:r>
            <a:rPr lang="ar-AE" sz="1050">
              <a:solidFill>
                <a:schemeClr val="dk1"/>
              </a:solidFill>
              <a:effectLst/>
              <a:latin typeface="+mn-lt"/>
              <a:ea typeface="+mn-ea"/>
              <a:cs typeface="+mn-cs"/>
            </a:rPr>
            <a:t>على أساس سنوي، </a:t>
          </a:r>
          <a:r>
            <a:rPr lang="ar-SA" sz="1050">
              <a:solidFill>
                <a:schemeClr val="dk1"/>
              </a:solidFill>
              <a:effectLst/>
              <a:latin typeface="+mn-lt"/>
              <a:ea typeface="+mn-ea"/>
              <a:cs typeface="+mn-cs"/>
            </a:rPr>
            <a:t>في عام 2021 إلى 8.8 مليون وثيقة </a:t>
          </a:r>
          <a:r>
            <a:rPr lang="ar-AE" sz="1050">
              <a:solidFill>
                <a:schemeClr val="dk1"/>
              </a:solidFill>
              <a:effectLst/>
              <a:latin typeface="+mn-lt"/>
              <a:ea typeface="+mn-ea"/>
              <a:cs typeface="+mn-cs"/>
            </a:rPr>
            <a:t>مقابل مع 7.1 مليون وثيقة في عام 2020</a:t>
          </a:r>
          <a:r>
            <a:rPr lang="ar-SA" sz="1050">
              <a:solidFill>
                <a:schemeClr val="dk1"/>
              </a:solidFill>
              <a:effectLst/>
              <a:latin typeface="+mn-lt"/>
              <a:ea typeface="+mn-ea"/>
              <a:cs typeface="+mn-cs"/>
            </a:rPr>
            <a:t>. ويرجع ذلك أساساً إلى زيادة عدد وثائق التأمين على الممتلكات والمسؤوليات بنسبة 29.4% ومنها </a:t>
          </a:r>
          <a:r>
            <a:rPr lang="ar-AE" sz="1050">
              <a:solidFill>
                <a:schemeClr val="dk1"/>
              </a:solidFill>
              <a:effectLst/>
              <a:latin typeface="+mn-lt"/>
              <a:ea typeface="+mn-ea"/>
              <a:cs typeface="+mn-cs"/>
            </a:rPr>
            <a:t>وثائق </a:t>
          </a:r>
          <a:r>
            <a:rPr lang="ar-SA" sz="1050">
              <a:solidFill>
                <a:schemeClr val="dk1"/>
              </a:solidFill>
              <a:effectLst/>
              <a:latin typeface="+mn-lt"/>
              <a:ea typeface="+mn-ea"/>
              <a:cs typeface="+mn-cs"/>
            </a:rPr>
            <a:t>التأمين الهندسي والإنشاءات والطاقة والتأمين من الحريق والتأمينات الأخرى</a:t>
          </a:r>
          <a:r>
            <a:rPr lang="ar-AE" sz="1050">
              <a:solidFill>
                <a:schemeClr val="dk1"/>
              </a:solidFill>
              <a:effectLst/>
              <a:latin typeface="+mn-lt"/>
              <a:ea typeface="+mn-ea"/>
              <a:cs typeface="+mn-cs"/>
            </a:rPr>
            <a:t> (تأمين المسؤوليات وتأمين تعويضات العمال والتأمين الزراعي)</a:t>
          </a:r>
          <a:r>
            <a:rPr lang="ar-SA" sz="1050">
              <a:solidFill>
                <a:schemeClr val="dk1"/>
              </a:solidFill>
              <a:effectLst/>
              <a:latin typeface="+mn-lt"/>
              <a:ea typeface="+mn-ea"/>
              <a:cs typeface="+mn-cs"/>
            </a:rPr>
            <a:t>، وزيادة عدد وثائق تأمين الأشخاص وعمليات تكوين الأموال بنسبة 11.9% ومنها وثائق </a:t>
          </a:r>
          <a:r>
            <a:rPr lang="ar-AE" sz="1050">
              <a:solidFill>
                <a:schemeClr val="dk1"/>
              </a:solidFill>
              <a:effectLst/>
              <a:latin typeface="+mn-lt"/>
              <a:ea typeface="+mn-ea"/>
              <a:cs typeface="+mn-cs"/>
            </a:rPr>
            <a:t>ال</a:t>
          </a:r>
          <a:r>
            <a:rPr lang="ar-SA" sz="1050">
              <a:solidFill>
                <a:schemeClr val="dk1"/>
              </a:solidFill>
              <a:effectLst/>
              <a:latin typeface="+mn-lt"/>
              <a:ea typeface="+mn-ea"/>
              <a:cs typeface="+mn-cs"/>
            </a:rPr>
            <a:t>تأمين على الحياة الفردي، وزيادة عدد وثائق التأمين الصحي بنسبة 11.6%. </a:t>
          </a:r>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accent1">
                <a:lumMod val="75000"/>
              </a:schemeClr>
            </a:solidFill>
            <a:effectLst/>
            <a:latin typeface="+mn-lt"/>
            <a:ea typeface="+mn-ea"/>
            <a:cs typeface="+mn-cs"/>
          </a:endParaRPr>
        </a:p>
        <a:p>
          <a:pPr marL="0" indent="0" rtl="1"/>
          <a:r>
            <a:rPr lang="ar-SA" sz="1050">
              <a:solidFill>
                <a:schemeClr val="accent1">
                  <a:lumMod val="75000"/>
                </a:schemeClr>
              </a:solidFill>
              <a:effectLst/>
              <a:latin typeface="+mn-lt"/>
              <a:ea typeface="+mn-ea"/>
              <a:cs typeface="+mn-cs"/>
            </a:rPr>
            <a:t>3.2 المُطالبات المدفوعة</a:t>
          </a:r>
          <a:endParaRPr lang="en-US" sz="1050">
            <a:solidFill>
              <a:schemeClr val="accent1">
                <a:lumMod val="75000"/>
              </a:schemeClr>
            </a:solidFill>
            <a:effectLst/>
            <a:latin typeface="+mn-lt"/>
            <a:ea typeface="+mn-ea"/>
            <a:cs typeface="+mn-cs"/>
          </a:endParaRPr>
        </a:p>
        <a:p>
          <a:pPr rtl="1"/>
          <a:r>
            <a:rPr lang="ar-SA"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تراجع إجمالي المُطالبات المدفوعة بنسبة 12.4%، على أساس سنوي، </a:t>
          </a:r>
          <a:r>
            <a:rPr lang="ar-AE" sz="1050">
              <a:solidFill>
                <a:schemeClr val="dk1"/>
              </a:solidFill>
              <a:effectLst/>
              <a:latin typeface="+mn-lt"/>
              <a:ea typeface="+mn-ea"/>
              <a:cs typeface="+mn-cs"/>
            </a:rPr>
            <a:t>في</a:t>
          </a:r>
          <a:r>
            <a:rPr lang="ar-SA" sz="1050">
              <a:solidFill>
                <a:schemeClr val="dk1"/>
              </a:solidFill>
              <a:effectLst/>
              <a:latin typeface="+mn-lt"/>
              <a:ea typeface="+mn-ea"/>
              <a:cs typeface="+mn-cs"/>
            </a:rPr>
            <a:t> عام 2021 إلى 26.6 مليار درهم، ويرجع ذلك أساساً إلى تراجع مُطالبات التأمين على الممتلكات والمسؤوليات بنسبة 36.3% ومنها التأمين الهندسي والإنشاءات والطاقة والتأمين البحري والتأمين من الحريق، وتراجع مُطالبات التأمين على الأشخاص وعمليات تكوين الأموال بنسبة 14.4% ومنها</a:t>
          </a:r>
          <a:r>
            <a:rPr lang="ar-AE" sz="1050">
              <a:solidFill>
                <a:schemeClr val="dk1"/>
              </a:solidFill>
              <a:effectLst/>
              <a:latin typeface="+mn-lt"/>
              <a:ea typeface="+mn-ea"/>
              <a:cs typeface="+mn-cs"/>
            </a:rPr>
            <a:t> دفعات الحياة وتكوين الأموال</a:t>
          </a:r>
          <a:r>
            <a:rPr lang="ar-SA" sz="1050">
              <a:solidFill>
                <a:schemeClr val="dk1"/>
              </a:solidFill>
              <a:effectLst/>
              <a:latin typeface="+mn-lt"/>
              <a:ea typeface="+mn-ea"/>
              <a:cs typeface="+mn-cs"/>
            </a:rPr>
            <a:t>، بينما ارتفعت مُطالبات التأمين الصحي بنسبة 4.7% مقارنة مع عام 2020.</a:t>
          </a:r>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marL="0" indent="0" rtl="1"/>
          <a:r>
            <a:rPr lang="ar-SA" sz="1050">
              <a:solidFill>
                <a:schemeClr val="accent1">
                  <a:lumMod val="75000"/>
                </a:schemeClr>
              </a:solidFill>
              <a:effectLst/>
              <a:latin typeface="+mn-lt"/>
              <a:ea typeface="+mn-ea"/>
              <a:cs typeface="+mn-cs"/>
            </a:rPr>
            <a:t>4.2 نسب الاحتفاظ</a:t>
          </a:r>
          <a:endParaRPr lang="en-US" sz="1050">
            <a:solidFill>
              <a:schemeClr val="accent1">
                <a:lumMod val="75000"/>
              </a:schemeClr>
            </a:solidFill>
            <a:effectLst/>
            <a:latin typeface="+mn-lt"/>
            <a:ea typeface="+mn-ea"/>
            <a:cs typeface="+mn-cs"/>
          </a:endParaRPr>
        </a:p>
        <a:p>
          <a:pPr rtl="1"/>
          <a:r>
            <a:rPr lang="ar-SA"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ارتفعت نسبة الاحتفاظ بأقساط التأمين المُكتتبة </a:t>
          </a:r>
          <a:r>
            <a:rPr lang="ar-AE" sz="1050">
              <a:solidFill>
                <a:schemeClr val="dk1"/>
              </a:solidFill>
              <a:effectLst/>
              <a:latin typeface="+mn-lt"/>
              <a:ea typeface="+mn-ea"/>
              <a:cs typeface="+mn-cs"/>
            </a:rPr>
            <a:t>لجميع أنواع التأمين (صافي الأقساط المُكتتبة ÷ إجمالي الأقساط المُكتتبة) </a:t>
          </a:r>
          <a:r>
            <a:rPr lang="ar-SA" sz="1050">
              <a:solidFill>
                <a:schemeClr val="dk1"/>
              </a:solidFill>
              <a:effectLst/>
              <a:latin typeface="+mn-lt"/>
              <a:ea typeface="+mn-ea"/>
              <a:cs typeface="+mn-cs"/>
            </a:rPr>
            <a:t>لتصل إلى 57.7%</a:t>
          </a:r>
          <a:r>
            <a:rPr lang="ar-AE" sz="1050">
              <a:solidFill>
                <a:schemeClr val="dk1"/>
              </a:solidFill>
              <a:effectLst/>
              <a:latin typeface="+mn-lt"/>
              <a:ea typeface="+mn-ea"/>
              <a:cs typeface="+mn-cs"/>
            </a:rPr>
            <a:t>، على أساس سنوي، </a:t>
          </a:r>
          <a:r>
            <a:rPr lang="ar-SA" sz="1050">
              <a:solidFill>
                <a:schemeClr val="dk1"/>
              </a:solidFill>
              <a:effectLst/>
              <a:latin typeface="+mn-lt"/>
              <a:ea typeface="+mn-ea"/>
              <a:cs typeface="+mn-cs"/>
            </a:rPr>
            <a:t>في عام 2021، مقارنة مع 56.9% في عام 2020. ويرجع ذلك أساساً إلى ارتفاع نسبة الاحتفاظ بأقساط التأمين الصحي لتصل إلى 59.1% بالمقارنة مع 58.1%، </a:t>
          </a:r>
          <a:r>
            <a:rPr lang="ar-AE" sz="1050">
              <a:solidFill>
                <a:schemeClr val="dk1"/>
              </a:solidFill>
              <a:effectLst/>
              <a:latin typeface="+mn-lt"/>
              <a:ea typeface="+mn-ea"/>
              <a:cs typeface="+mn-cs"/>
            </a:rPr>
            <a:t>و</a:t>
          </a:r>
          <a:r>
            <a:rPr lang="ar-SA" sz="1050">
              <a:solidFill>
                <a:schemeClr val="dk1"/>
              </a:solidFill>
              <a:effectLst/>
              <a:latin typeface="+mn-lt"/>
              <a:ea typeface="+mn-ea"/>
              <a:cs typeface="+mn-cs"/>
            </a:rPr>
            <a:t>ارتفاع  </a:t>
          </a:r>
          <a:r>
            <a:rPr lang="ar-AE" sz="1050">
              <a:solidFill>
                <a:schemeClr val="dk1"/>
              </a:solidFill>
              <a:effectLst/>
              <a:latin typeface="+mn-lt"/>
              <a:ea typeface="+mn-ea"/>
              <a:cs typeface="+mn-cs"/>
            </a:rPr>
            <a:t>نسبة الاحتفاظ بأقساط </a:t>
          </a:r>
          <a:r>
            <a:rPr lang="ar-SA" sz="1050">
              <a:solidFill>
                <a:schemeClr val="dk1"/>
              </a:solidFill>
              <a:effectLst/>
              <a:latin typeface="+mn-lt"/>
              <a:ea typeface="+mn-ea"/>
              <a:cs typeface="+mn-cs"/>
            </a:rPr>
            <a:t>تأمين الأشخاص وعمليات تكوين الأموال لتصل إلى 85.7% بالمقارنة مع 83.6% خاصة تأمين الائتمان على الحياة الجماعي، بينما انخفضت نسبة الاحتفاظ بأقساط التأمين على الممتلكات والمسؤوليات لتصل إلى 39.7% بالمقارنة مع 41.7% في عام 2020.</a:t>
          </a:r>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marL="0" indent="0" rtl="1"/>
          <a:r>
            <a:rPr lang="ar-SA" sz="1050">
              <a:solidFill>
                <a:schemeClr val="accent1">
                  <a:lumMod val="75000"/>
                </a:schemeClr>
              </a:solidFill>
              <a:effectLst/>
              <a:latin typeface="+mn-lt"/>
              <a:ea typeface="+mn-ea"/>
              <a:cs typeface="+mn-cs"/>
            </a:rPr>
            <a:t>5.2 إجمالي أقساط التأمين المُكتسبة</a:t>
          </a:r>
          <a:endParaRPr lang="en-US" sz="1050">
            <a:solidFill>
              <a:schemeClr val="accent1">
                <a:lumMod val="75000"/>
              </a:schemeClr>
            </a:solidFill>
            <a:effectLst/>
            <a:latin typeface="+mn-lt"/>
            <a:ea typeface="+mn-ea"/>
            <a:cs typeface="+mn-cs"/>
          </a:endParaRPr>
        </a:p>
        <a:p>
          <a:pPr rtl="1"/>
          <a:r>
            <a:rPr lang="ar-SA"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ارتفع إجمالي أقساط التأمين المُكتسبة لجميع فروع التأمين بنسبة 2.0%</a:t>
          </a:r>
          <a:r>
            <a:rPr lang="ar-AE" sz="1050">
              <a:solidFill>
                <a:schemeClr val="dk1"/>
              </a:solidFill>
              <a:effectLst/>
              <a:latin typeface="+mn-lt"/>
              <a:ea typeface="+mn-ea"/>
              <a:cs typeface="+mn-cs"/>
            </a:rPr>
            <a:t>، على أساس سنوي، في </a:t>
          </a:r>
          <a:r>
            <a:rPr lang="ar-SA" sz="1050">
              <a:solidFill>
                <a:schemeClr val="dk1"/>
              </a:solidFill>
              <a:effectLst/>
              <a:latin typeface="+mn-lt"/>
              <a:ea typeface="+mn-ea"/>
              <a:cs typeface="+mn-cs"/>
            </a:rPr>
            <a:t>عام 2021 لتصل إلى 43.7 مليار درهم. </a:t>
          </a:r>
          <a:r>
            <a:rPr lang="ar-AE" sz="1050">
              <a:solidFill>
                <a:schemeClr val="dk1"/>
              </a:solidFill>
              <a:effectLst/>
              <a:latin typeface="+mn-lt"/>
              <a:ea typeface="+mn-ea"/>
              <a:cs typeface="+mn-cs"/>
            </a:rPr>
            <a:t>وتُعزى هذه الزيادة في الغالب</a:t>
          </a:r>
          <a:r>
            <a:rPr lang="ar-SA" sz="1050">
              <a:solidFill>
                <a:schemeClr val="dk1"/>
              </a:solidFill>
              <a:effectLst/>
              <a:latin typeface="+mn-lt"/>
              <a:ea typeface="+mn-ea"/>
              <a:cs typeface="+mn-cs"/>
            </a:rPr>
            <a:t> إلى زيادة الأقساط المُكتسبة للتأمين على الأشخاص وعمليات تكوين الأموال بنسبة 10.9% ومنها تأمين الائتمان على الحياة الجماعي والتأمين على الحياة الفردي، وزيادة الأقساط المُكتسبة للتأمين على الممتلكات والمسؤوليات بنسبة 10.9% مقارنة مع عام 2020.</a:t>
          </a:r>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6.2 العُمولات المدفوعة</a:t>
          </a:r>
          <a:endParaRPr lang="en-US" sz="1050">
            <a:solidFill>
              <a:schemeClr val="accent1">
                <a:lumMod val="75000"/>
              </a:schemeClr>
            </a:solidFill>
            <a:effectLst/>
            <a:latin typeface="+mn-lt"/>
            <a:ea typeface="+mn-ea"/>
            <a:cs typeface="+mn-cs"/>
          </a:endParaRPr>
        </a:p>
        <a:p>
          <a:pPr marL="0" indent="0"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SA" sz="1050">
              <a:solidFill>
                <a:schemeClr val="dk1"/>
              </a:solidFill>
              <a:effectLst/>
              <a:latin typeface="+mn-lt"/>
              <a:ea typeface="+mn-ea"/>
              <a:cs typeface="+mn-cs"/>
            </a:rPr>
            <a:t>انخفض إجمالي العُمولات المدفوعة من شركات التأمين بنسبة 6.1%، على أساس سنوي، لتصل إلى 3.6 مليار درهم في عام 2021، ويرجع ذلك في الغالب إلى انخفاض العُمولات المدفوعة للتأمين على الأشخاص وعمليات تكوين الأموال بنسبة 25.9%، بينما ارتفعت العُمولات المدفوعة للتأمين على الممتلكات والمسؤوليات بنسبة 2.7% بالمقارنة مع عام 2020.</a:t>
          </a:r>
          <a:endParaRPr lang="en-US" sz="1050">
            <a:solidFill>
              <a:schemeClr val="dk1"/>
            </a:solidFill>
            <a:effectLst/>
            <a:latin typeface="+mn-lt"/>
            <a:ea typeface="+mn-ea"/>
            <a:cs typeface="+mn-cs"/>
          </a:endParaRPr>
        </a:p>
        <a:p>
          <a:pPr marL="0" indent="0" rtl="1"/>
          <a:r>
            <a:rPr lang="en-US" sz="1050">
              <a:solidFill>
                <a:schemeClr val="dk1"/>
              </a:solidFill>
              <a:effectLst/>
              <a:latin typeface="+mn-lt"/>
              <a:ea typeface="+mn-ea"/>
              <a:cs typeface="+mn-cs"/>
            </a:rPr>
            <a:t> </a:t>
          </a:r>
        </a:p>
        <a:p>
          <a:pPr marL="0" indent="0" rtl="1"/>
          <a:r>
            <a:rPr lang="ar-SA" sz="1050">
              <a:solidFill>
                <a:schemeClr val="dk1"/>
              </a:solidFill>
              <a:effectLst/>
              <a:latin typeface="+mn-lt"/>
              <a:ea typeface="+mn-ea"/>
              <a:cs typeface="+mn-cs"/>
            </a:rPr>
            <a:t>تُمثل العُمولات لوكلاء التأمين أعلي نسبة في قنوات التسويق بنسبة 12.5% يليها وسطاء التأمين بنسبة 9.7% والتأمين المصرفي بنسبة 8.6 % والمؤسسات المالية الأخرى بنسبة 6.3% في عام 2021.</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7.2 المُخصصات الفنية</a:t>
          </a:r>
          <a:endParaRPr lang="en-US" sz="1050">
            <a:solidFill>
              <a:schemeClr val="accent1">
                <a:lumMod val="75000"/>
              </a:schemeClr>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ارتفع اجمالي المُخصصات الفنية </a:t>
          </a:r>
          <a:r>
            <a:rPr lang="ar-SA" sz="1050">
              <a:solidFill>
                <a:schemeClr val="dk1"/>
              </a:solidFill>
              <a:effectLst/>
              <a:latin typeface="+mn-lt"/>
              <a:ea typeface="+mn-ea"/>
              <a:cs typeface="+mn-cs"/>
            </a:rPr>
            <a:t>التي يلزم على شركات التأمين الاحتفاظ بها لمواجهة التزاماتها المالية </a:t>
          </a:r>
          <a:r>
            <a:rPr lang="ar-AE" sz="1050">
              <a:solidFill>
                <a:schemeClr val="dk1"/>
              </a:solidFill>
              <a:effectLst/>
              <a:latin typeface="+mn-lt"/>
              <a:ea typeface="+mn-ea"/>
              <a:cs typeface="+mn-cs"/>
            </a:rPr>
            <a:t>لكافة فروع التأمين بنسبة 5.8%، على أساس سنوي، لتصل إلى 71.1 مليار درهم في عام 2021. ويرجع </a:t>
          </a:r>
          <a:r>
            <a:rPr lang="ar-SA" sz="1050">
              <a:solidFill>
                <a:schemeClr val="dk1"/>
              </a:solidFill>
              <a:effectLst/>
              <a:latin typeface="+mn-lt"/>
              <a:ea typeface="+mn-ea"/>
              <a:cs typeface="+mn-cs"/>
            </a:rPr>
            <a:t>ذلك</a:t>
          </a:r>
          <a:r>
            <a:rPr lang="ar-AE" sz="1050">
              <a:solidFill>
                <a:schemeClr val="dk1"/>
              </a:solidFill>
              <a:effectLst/>
              <a:latin typeface="+mn-lt"/>
              <a:ea typeface="+mn-ea"/>
              <a:cs typeface="+mn-cs"/>
            </a:rPr>
            <a:t> أساساً إلى ارتفاع المُخصص الحسابي للتأمين على الأشخاص وعمليات تكوين الأموال بنسبة 9.3% ليصل إلى 37.4 مليار درهم، وارتفاع مُخصص الأقساط غير المُكتسبة بنسبة 3.2% ليصل إلى 14.2 مليار درهم عام 2021، وارتفاع مُخصص المُطالبات تحت التسوية بنسبة 5.9% لتصل إلى 14.0 مليار درهم في عام 2021.</a:t>
          </a:r>
        </a:p>
        <a:p>
          <a:pPr marL="0" indent="0" rtl="1"/>
          <a:endParaRPr lang="ar-AE"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en-US"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8.2 المُطالبات المُتكبدة</a:t>
          </a:r>
          <a:endParaRPr lang="en-US" sz="1050">
            <a:solidFill>
              <a:schemeClr val="accent1">
                <a:lumMod val="75000"/>
              </a:schemeClr>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انخفض إجمالي المُطالبات المتكبدة (المُطالبات المدفوعة + التغير في مُخصصات المُطالبات خلال العام) بنسبة 5.7%، على أساس سنوي، في عام 2021 ليصل إلى 29.8 مليار درهم. ويرجع ذلك أساساً </a:t>
          </a:r>
          <a:r>
            <a:rPr lang="ar-SA" sz="1050">
              <a:solidFill>
                <a:schemeClr val="dk1"/>
              </a:solidFill>
              <a:effectLst/>
              <a:latin typeface="+mn-lt"/>
              <a:ea typeface="+mn-ea"/>
              <a:cs typeface="+mn-cs"/>
            </a:rPr>
            <a:t>إلى الانخفاض في المُطالبات المُتكبدة لتأمين الممتلكات والمسؤوليات بنسبة 33% لتبلغ 6.5 مليار درهم ومنها التأمين الهندسي والإنشاءات والطاقة والتأمين البحري وتأمين الطيران. بينما ارتفعت المُطالبات المتكبدة للتأمين الصحي بنسبة 6.2% لتصل إلى 15.9 مليار درهم، كما ارتفعت المُطالبات المُتكبدة لتأمين الأشخاص وعمليات تكوين الأموال بنسبة 6.6% لتصل إلى 7.5 مليار درهم خاصة فرع تأمين الائتمان الحياة الجماعي في عام 2021.</a:t>
          </a:r>
          <a:endParaRPr lang="en-US" sz="1050">
            <a:solidFill>
              <a:schemeClr val="dk1"/>
            </a:solidFill>
            <a:effectLst/>
            <a:latin typeface="+mn-lt"/>
            <a:ea typeface="+mn-ea"/>
            <a:cs typeface="+mn-cs"/>
          </a:endParaRPr>
        </a:p>
        <a:p>
          <a:pPr marL="0" indent="0" rtl="1"/>
          <a:r>
            <a:rPr lang="en-US" sz="1050">
              <a:solidFill>
                <a:schemeClr val="dk1"/>
              </a:solidFill>
              <a:effectLst/>
              <a:latin typeface="+mn-lt"/>
              <a:ea typeface="+mn-ea"/>
              <a:cs typeface="+mn-cs"/>
            </a:rPr>
            <a:t> </a:t>
          </a:r>
        </a:p>
        <a:p>
          <a:pPr marL="0" indent="0" rtl="1"/>
          <a:r>
            <a:rPr lang="ar-SA" sz="1050">
              <a:solidFill>
                <a:schemeClr val="dk1"/>
              </a:solidFill>
              <a:effectLst/>
              <a:latin typeface="+mn-lt"/>
              <a:ea typeface="+mn-ea"/>
              <a:cs typeface="+mn-cs"/>
            </a:rPr>
            <a:t>وقد بلغت قيمة المُطالبات المُتكبدة أقل من المُطالبات المدفوعة في بعض فروع التأمين في عام 2021 ومنها التأمين البحري والتأمين على المركبات. ويرجع</a:t>
          </a:r>
          <a:r>
            <a:rPr lang="ar-AE" sz="1050">
              <a:solidFill>
                <a:schemeClr val="dk1"/>
              </a:solidFill>
              <a:effectLst/>
              <a:latin typeface="+mn-lt"/>
              <a:ea typeface="+mn-ea"/>
              <a:cs typeface="+mn-cs"/>
            </a:rPr>
            <a:t> ذلك أساساً إلى الانخفاض في مُخصصات المُطالبات لتلك الفروع في نهاية عام 2021. </a:t>
          </a:r>
          <a:endParaRPr lang="en-US"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 </a:t>
          </a: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9.2 نسبة الخسارة الإجمالية</a:t>
          </a:r>
          <a:endParaRPr lang="en-US" sz="1050">
            <a:solidFill>
              <a:schemeClr val="accent1">
                <a:lumMod val="75000"/>
              </a:schemeClr>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انخفضت نسبة الخسارة (إجمالي المطالبات المدفوعة ÷ إجمالي الأقساط المُكتتبة) لغالبية أنواع التأمين لتصل إلى 60.9%، على أساس سنوي، في عام 2021 بالمقارنة مع 70.9% في عام 2020، وجاء ذلك أساساً نتيجة انخفاض نسبة الخسارة لتأمين الممتلكات والمسؤوليات ليصل إلى 41.6% في عام 2021 بالمقارنة مع 65.2% في عام 2020، وانخفاض نسبة الخسارة الإجمالية لتأمين الأشخاص وعمليات تكوين الأموال لتصل إلى 51.6% في عام 2021 بالمقارنة مع 66.9% في عام 2020، بينما ارتفعت نسبة الخسارة الإجمالية للتأمين الصحي لتصل إلى 80.7% في عام 2021 بالمقارنة بنسبة 77.1% في عام 2020. </a:t>
          </a: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10.2 الاستثمارات</a:t>
          </a:r>
          <a:endParaRPr lang="en-US" sz="1050">
            <a:solidFill>
              <a:schemeClr val="accent1">
                <a:lumMod val="75000"/>
              </a:schemeClr>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تنوعت فئات الاستثمار في قطاع التأمين انسجاماً مع التعليمات المالية لشركات التأمين التقليدي والتعليمات المالية لشركات التأمين التكافلي، وقد ارتفع اجمالي الأصول المستثمرة لتبلغ 78.9 مليار درهم (64.3% من مجموع الموجودات) في عام 2021 مقابل 72.8 مليار درهم (62.9% من مجموع الموجودات) في عام 2020، ويرجع ذلك أساساً إلى ارتفاع الأوراق المالية وسندات الدين لتصل إلى 33.9 مليار درهم في عام 2021 مقابل 28.9 مليار درهم في عام 2020، وارتفاع النقد والودائع لتصل إلى 20.1 مليار درهم في عام 2021 مقابل 19.3 مليار درهم في عام 2020، وارتفاع القروض والودائع والأدوات المالية الأخرى المُصنفة "</a:t>
          </a:r>
          <a:r>
            <a:rPr lang="en-US" sz="1050">
              <a:solidFill>
                <a:schemeClr val="dk1"/>
              </a:solidFill>
              <a:effectLst/>
              <a:latin typeface="+mn-lt"/>
              <a:ea typeface="+mn-ea"/>
              <a:cs typeface="+mn-cs"/>
            </a:rPr>
            <a:t>A</a:t>
          </a:r>
          <a:r>
            <a:rPr lang="ar-AE" sz="1050">
              <a:solidFill>
                <a:schemeClr val="dk1"/>
              </a:solidFill>
              <a:effectLst/>
              <a:latin typeface="+mn-lt"/>
              <a:ea typeface="+mn-ea"/>
              <a:cs typeface="+mn-cs"/>
            </a:rPr>
            <a:t>" لتصل إلى 4.3 مليار درهم في عام 2021 مقابل 4.2 مليار درهم في عام 2020، وارتفاع الموجودات المُستثمرة الأخرى (أدوات المُشتقات المالية وسندات أخري مًصنفة أقل من </a:t>
          </a:r>
          <a:r>
            <a:rPr lang="en-US" sz="1050">
              <a:solidFill>
                <a:schemeClr val="dk1"/>
              </a:solidFill>
              <a:effectLst/>
              <a:latin typeface="+mn-lt"/>
              <a:ea typeface="+mn-ea"/>
              <a:cs typeface="+mn-cs"/>
            </a:rPr>
            <a:t>“A”</a:t>
          </a:r>
          <a:r>
            <a:rPr lang="ar-AE" sz="1050">
              <a:solidFill>
                <a:schemeClr val="dk1"/>
              </a:solidFill>
              <a:effectLst/>
              <a:latin typeface="+mn-lt"/>
              <a:ea typeface="+mn-ea"/>
              <a:cs typeface="+mn-cs"/>
            </a:rPr>
            <a:t>، والمنتجات المُهيكلة، إيرادات الاستثمارات المتراكمة) لتصل إلى 15.8 مليار درهم في عام 2021 مقابل 15.5 مليار درهم عام 2020.</a:t>
          </a: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11.2 إجمالي الأرباح</a:t>
          </a:r>
          <a:endParaRPr lang="en-US" sz="1050">
            <a:solidFill>
              <a:schemeClr val="accent1">
                <a:lumMod val="75000"/>
              </a:schemeClr>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انخفض إجمالي أرباح قطاع التأمين، على أساس سنوي، بنسبة 15.4% في عام 2021 ليصل إلى 2.5 مليار درهم مقابل 2.9 مليار درهم في عام 2020، ويرجع ذلك أساساً إلى انخفاض صافي الدخل من الاكتتاب بنسبة 57.6% ليصل إلى 370 مليون درهم في عام 2021 مقابل 872 مليون درهم في عام 2020، بينما ارتفع صافي الدخل من الاستثمار بنسبة 14.4% ليصل إلى 4.2 مليار درهم عام 2021 مقابل 3.6 مليار درهم عام 2020.</a:t>
          </a: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12.2 تحليل الملاءة المالية</a:t>
          </a:r>
          <a:endParaRPr lang="en-US" sz="1050">
            <a:solidFill>
              <a:schemeClr val="accent1">
                <a:lumMod val="75000"/>
              </a:schemeClr>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انخفض متطلب الحد الأدنى لرأس المال (</a:t>
          </a:r>
          <a:r>
            <a:rPr lang="en-US" sz="1050">
              <a:solidFill>
                <a:schemeClr val="dk1"/>
              </a:solidFill>
              <a:effectLst/>
              <a:latin typeface="+mn-lt"/>
              <a:ea typeface="+mn-ea"/>
              <a:cs typeface="+mn-cs"/>
            </a:rPr>
            <a:t>(MCR </a:t>
          </a:r>
          <a:r>
            <a:rPr lang="ar-AE" sz="1050">
              <a:solidFill>
                <a:schemeClr val="dk1"/>
              </a:solidFill>
              <a:effectLst/>
              <a:latin typeface="+mn-lt"/>
              <a:ea typeface="+mn-ea"/>
              <a:cs typeface="+mn-cs"/>
            </a:rPr>
            <a:t>لشركات التأمين ليصل إلى 6.2 مليار درهم، على أساس سنوي، في عام 2021 مقابل 6.3 مليار درهم في عام 2020، وانخفض المبلغ الأدنى للضمان </a:t>
          </a:r>
          <a:r>
            <a:rPr lang="en-US" sz="1050">
              <a:solidFill>
                <a:schemeClr val="dk1"/>
              </a:solidFill>
              <a:effectLst/>
              <a:latin typeface="+mn-lt"/>
              <a:ea typeface="+mn-ea"/>
              <a:cs typeface="+mn-cs"/>
            </a:rPr>
            <a:t>(MGF) </a:t>
          </a:r>
          <a:r>
            <a:rPr lang="ar-AE" sz="1050">
              <a:solidFill>
                <a:schemeClr val="dk1"/>
              </a:solidFill>
              <a:effectLst/>
              <a:latin typeface="+mn-lt"/>
              <a:ea typeface="+mn-ea"/>
              <a:cs typeface="+mn-cs"/>
            </a:rPr>
            <a:t>ليصل إلى 5.7 مليار درهم، على أساس سنوي، في عام 2021 مقابل 5.8 مليار درهم عام 2020، بينما ارتفع متطلب ملاءة رأس المال </a:t>
          </a:r>
          <a:r>
            <a:rPr lang="en-US" sz="1050">
              <a:solidFill>
                <a:schemeClr val="dk1"/>
              </a:solidFill>
              <a:effectLst/>
              <a:latin typeface="+mn-lt"/>
              <a:ea typeface="+mn-ea"/>
              <a:cs typeface="+mn-cs"/>
            </a:rPr>
            <a:t>(SCR) </a:t>
          </a:r>
          <a:r>
            <a:rPr lang="ar-AE" sz="1050">
              <a:solidFill>
                <a:schemeClr val="dk1"/>
              </a:solidFill>
              <a:effectLst/>
              <a:latin typeface="+mn-lt"/>
              <a:ea typeface="+mn-ea"/>
              <a:cs typeface="+mn-cs"/>
            </a:rPr>
            <a:t>ليصل إلى 9.1 مليار درهم، على أساس سنوي، عام 2021 مقابل 8.7 مليار درهم عام 2020.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ارتفع صافي الموجودات المقبولة مطروحاً منها المطلوبات ليصل إلى 17.8 مليار درهم، على أساس سنوي، في عام 2021 مقابل 16.9 مليار درهم عام 2020، وارتفع الفائض في هامش الحد الأدنى لرأس المال ليصل إلى 10.4 مليار درهم ، على أساس سنوي، في عام 2021 مقابل 10.3 مليار درهم عام 2020، وارتفع الفائض في هامش المبلغ الأدنى للضمان ليصل إلى 10.9 مليار درهم، على أساس سنوي،  في عام 2021 مقابل 10.8 مليار درهم في عام 2020، بينما انخفض الفائض في هامش ملاءة رأس المال، على أساس سنوي، ليصل إلى 7.6 مليار درهم في عام 2021 مقابل 7.9 مليار درهم عام 2020.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AE" sz="1050">
              <a:solidFill>
                <a:schemeClr val="dk1"/>
              </a:solidFill>
              <a:effectLst/>
              <a:latin typeface="+mn-lt"/>
              <a:ea typeface="+mn-ea"/>
              <a:cs typeface="+mn-cs"/>
            </a:rPr>
            <a:t>ارتفعت نسبة الحد الأدنى لرأس المال لتصل إلى 289%، على أساس سنوي، في عام 2021 مقابل 270% في عام 2020. وارتفعت نسبة ملاءة رأس المال لتصل إلى 198%، على أساس سنوي، في عام 2021 مقابل 195% في عام 2020. وارتفعت نسبة المبلغ الأدنى للضمان، على أساس سنوي، ليصل إلى 310% في عام 2021 مقابل 292% في عام 2020.</a:t>
          </a: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r>
            <a:rPr lang="ar-AE" sz="1050">
              <a:solidFill>
                <a:schemeClr val="accent1">
                  <a:lumMod val="75000"/>
                </a:schemeClr>
              </a:solidFill>
              <a:effectLst/>
              <a:latin typeface="+mn-lt"/>
              <a:ea typeface="+mn-ea"/>
              <a:cs typeface="+mn-cs"/>
            </a:rPr>
            <a:t>13.2 إحصاءات التأمين حسب الإمارة</a:t>
          </a:r>
          <a:endParaRPr lang="en-US" sz="1050">
            <a:solidFill>
              <a:schemeClr val="accent1">
                <a:lumMod val="75000"/>
              </a:schemeClr>
            </a:solidFill>
            <a:effectLst/>
            <a:latin typeface="+mn-lt"/>
            <a:ea typeface="+mn-ea"/>
            <a:cs typeface="+mn-cs"/>
          </a:endParaRPr>
        </a:p>
        <a:p>
          <a:pPr rtl="1"/>
          <a:r>
            <a:rPr lang="en-US" sz="1050">
              <a:solidFill>
                <a:schemeClr val="dk1"/>
              </a:solidFill>
              <a:effectLst/>
              <a:latin typeface="+mn-lt"/>
              <a:ea typeface="+mn-ea"/>
              <a:cs typeface="+mn-cs"/>
            </a:rPr>
            <a:t> </a:t>
          </a:r>
        </a:p>
        <a:p>
          <a:pPr marL="0" indent="0" rtl="1"/>
          <a:r>
            <a:rPr lang="ar-AE" sz="1050">
              <a:solidFill>
                <a:schemeClr val="dk1"/>
              </a:solidFill>
              <a:effectLst/>
              <a:latin typeface="+mn-lt"/>
              <a:ea typeface="+mn-ea"/>
              <a:cs typeface="+mn-cs"/>
            </a:rPr>
            <a:t>ارتفعت جميع مؤشرات الأداء الرئيسية حسب الإمارة في عام 2021، وذلك على النحو التالي:</a:t>
          </a:r>
          <a:endParaRPr lang="en-US"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lvl="0" indent="0" rtl="1"/>
          <a:r>
            <a:rPr lang="ar-AE" sz="1050">
              <a:solidFill>
                <a:schemeClr val="dk1"/>
              </a:solidFill>
              <a:effectLst/>
              <a:latin typeface="+mn-lt"/>
              <a:ea typeface="+mn-ea"/>
              <a:cs typeface="+mn-cs"/>
            </a:rPr>
            <a:t>أ- إجمالي أقساط التأمين المُكتتبة: ارتفع إجمالي أقساط التأمين المُكتتبة داخل دولة الإمارات العربية المتحدة لتصل إلى 41.9 مليار درهم، على أساس سنوي، في عام 2021 مقابل 40.2 مليار درهم عام 2020.</a:t>
          </a: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lvl="0" indent="0" rtl="1"/>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r>
            <a:rPr lang="ar-AE" sz="1050">
              <a:solidFill>
                <a:schemeClr val="dk1"/>
              </a:solidFill>
              <a:effectLst/>
              <a:latin typeface="+mn-lt"/>
              <a:ea typeface="+mn-ea"/>
              <a:cs typeface="+mn-cs"/>
            </a:rPr>
            <a:t>ب- عدد وثائق التأمين: ارتفع إجمالي عدد وثائق التأمين لجميع فروع التأمين المكتتبة داخل دولة الإمارات العربية المتحدة لتصل إلى 7.6 مليون وثيقة تأمين، على أساس سنوي، في عام 2021 مقابل 6.2 مليون وثيقة تأمين في عام 2020.</a:t>
          </a: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r>
            <a:rPr lang="ar-AE" sz="1050">
              <a:solidFill>
                <a:schemeClr val="dk1"/>
              </a:solidFill>
              <a:effectLst/>
              <a:latin typeface="+mn-lt"/>
              <a:ea typeface="+mn-ea"/>
              <a:cs typeface="+mn-cs"/>
            </a:rPr>
            <a:t>ج- المطالبات المدفوعة: انخفضت المطالبات المدفوعة داخل دولة الإمارات العربية المتحدة لتصل إلى 25.7 مليار درهم، على أساس سنوي، عام 2021 مقابل 29.0 مليار درهم عام 2020.</a:t>
          </a: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indent="0" rtl="1"/>
          <a:r>
            <a:rPr lang="ar-SA" sz="1050" b="1">
              <a:solidFill>
                <a:srgbClr val="376092"/>
              </a:solidFill>
              <a:effectLst/>
              <a:latin typeface="+mn-lt"/>
              <a:ea typeface="+mn-ea"/>
              <a:cs typeface="+mn-cs"/>
            </a:rPr>
            <a:t>3- </a:t>
          </a:r>
          <a:r>
            <a:rPr lang="ar-AE" sz="1050" b="1">
              <a:solidFill>
                <a:srgbClr val="376092"/>
              </a:solidFill>
              <a:effectLst/>
              <a:latin typeface="+mn-lt"/>
              <a:ea typeface="+mn-ea"/>
              <a:cs typeface="+mn-cs"/>
            </a:rPr>
            <a:t>مؤشرات </a:t>
          </a:r>
          <a:r>
            <a:rPr lang="ar-SA" sz="1050" b="1">
              <a:solidFill>
                <a:srgbClr val="376092"/>
              </a:solidFill>
              <a:effectLst/>
              <a:latin typeface="+mn-lt"/>
              <a:ea typeface="+mn-ea"/>
              <a:cs typeface="+mn-cs"/>
            </a:rPr>
            <a:t>التنافسية العالمية لقطاع التأمين في دولة الإمارات العربية المتحدة لعام 2021</a:t>
          </a:r>
          <a:endParaRPr lang="en-US" sz="1050" b="1">
            <a:solidFill>
              <a:srgbClr val="376092"/>
            </a:solidFill>
            <a:effectLst/>
            <a:latin typeface="+mn-lt"/>
            <a:ea typeface="+mn-ea"/>
            <a:cs typeface="+mn-cs"/>
          </a:endParaRPr>
        </a:p>
        <a:p>
          <a:pPr rtl="1"/>
          <a:r>
            <a:rPr lang="en-US" sz="1050" b="1">
              <a:solidFill>
                <a:srgbClr val="376092"/>
              </a:solidFill>
              <a:effectLst/>
              <a:latin typeface="+mn-lt"/>
              <a:ea typeface="+mn-ea"/>
              <a:cs typeface="+mn-cs"/>
            </a:rPr>
            <a:t> </a:t>
          </a:r>
          <a:endParaRPr lang="en-US" sz="1050">
            <a:solidFill>
              <a:srgbClr val="376092"/>
            </a:solidFill>
            <a:effectLst/>
            <a:latin typeface="+mn-lt"/>
            <a:ea typeface="+mn-ea"/>
            <a:cs typeface="+mn-cs"/>
          </a:endParaRPr>
        </a:p>
        <a:p>
          <a:pPr rtl="1"/>
          <a:r>
            <a:rPr lang="ar-AE" sz="1050">
              <a:solidFill>
                <a:srgbClr val="376092"/>
              </a:solidFill>
              <a:effectLst/>
              <a:latin typeface="+mn-lt"/>
              <a:ea typeface="+mn-ea"/>
              <a:cs typeface="+mn-cs"/>
            </a:rPr>
            <a:t>1.3 ترتيب قطاع التأمين من حيث إجمالي أقساط التأمين المُكتتبة</a:t>
          </a:r>
          <a:endParaRPr lang="en-US" sz="1050">
            <a:solidFill>
              <a:srgbClr val="376092"/>
            </a:solidFill>
            <a:effectLst/>
            <a:latin typeface="+mn-lt"/>
            <a:ea typeface="+mn-ea"/>
            <a:cs typeface="+mn-cs"/>
          </a:endParaRPr>
        </a:p>
        <a:p>
          <a:pPr rtl="1"/>
          <a:r>
            <a:rPr lang="en-US" sz="1050">
              <a:solidFill>
                <a:schemeClr val="dk1"/>
              </a:solidFill>
              <a:effectLst/>
              <a:latin typeface="+mn-lt"/>
              <a:ea typeface="+mn-ea"/>
              <a:cs typeface="+mn-cs"/>
            </a:rPr>
            <a:t> </a:t>
          </a:r>
        </a:p>
        <a:p>
          <a:pPr marL="0" indent="0" rtl="1"/>
          <a:r>
            <a:rPr lang="ar-AE" sz="1050">
              <a:solidFill>
                <a:schemeClr val="dk1"/>
              </a:solidFill>
              <a:effectLst/>
              <a:latin typeface="+mn-lt"/>
              <a:ea typeface="+mn-ea"/>
              <a:cs typeface="+mn-cs"/>
            </a:rPr>
            <a:t>حافظ قطاع التأمين في دولة الإمارات العربية المتحدة على صدارة الترتيب الأول من حيث إجمالي أقساط التأمين المُكتتبة على مستوي أسواق التأمين العربية في عام 2021، وقد واصل قطاع التأمين في دولة الامارات العربية المتحدة تقدماً في الترتيب من حيث اجمالي أقساط التأمين المُكتتبة وصولاً إلى المرتبة 37 عالمياً في عام 2021 مقابل الترتيب 38 في عام 2020، وفقاً لإصدارات سيجما العالمية الصادرة من المعهد السويسري لإعادة التأمين.</a:t>
          </a:r>
        </a:p>
        <a:p>
          <a:pPr marL="0" indent="0" rtl="1"/>
          <a:endParaRPr lang="ar-AE" sz="1050">
            <a:solidFill>
              <a:schemeClr val="dk1"/>
            </a:solidFill>
            <a:effectLst/>
            <a:latin typeface="+mn-lt"/>
            <a:ea typeface="+mn-ea"/>
            <a:cs typeface="+mn-cs"/>
          </a:endParaRPr>
        </a:p>
        <a:p>
          <a:pPr rtl="1"/>
          <a:r>
            <a:rPr lang="ar-AE" sz="1050">
              <a:solidFill>
                <a:srgbClr val="376092"/>
              </a:solidFill>
              <a:effectLst/>
              <a:latin typeface="+mn-lt"/>
              <a:ea typeface="+mn-ea"/>
              <a:cs typeface="+mn-cs"/>
            </a:rPr>
            <a:t>2.3 ترتيب قطاع التأمين من حيث نصيب الفرد من أقساط التأمين</a:t>
          </a:r>
          <a:endParaRPr lang="en-US" sz="1050">
            <a:solidFill>
              <a:srgbClr val="376092"/>
            </a:solidFill>
            <a:effectLst/>
            <a:latin typeface="+mn-lt"/>
            <a:ea typeface="+mn-ea"/>
            <a:cs typeface="+mn-cs"/>
          </a:endParaRPr>
        </a:p>
        <a:p>
          <a:pPr rtl="1"/>
          <a:r>
            <a:rPr lang="en-US" sz="1050">
              <a:solidFill>
                <a:schemeClr val="dk1"/>
              </a:solidFill>
              <a:effectLst/>
              <a:latin typeface="+mn-lt"/>
              <a:ea typeface="+mn-ea"/>
              <a:cs typeface="+mn-cs"/>
            </a:rPr>
            <a:t> </a:t>
          </a:r>
        </a:p>
        <a:p>
          <a:pPr rtl="1"/>
          <a:r>
            <a:rPr lang="ar-AE" sz="1050">
              <a:solidFill>
                <a:schemeClr val="dk1"/>
              </a:solidFill>
              <a:effectLst/>
              <a:latin typeface="+mn-lt"/>
              <a:ea typeface="+mn-ea"/>
              <a:cs typeface="+mn-cs"/>
            </a:rPr>
            <a:t>حقق قطاع التأمين في دولة الإمارات العربية المتحدة الترتيب الـ 30 عالمياً من حيث نصيب الفرد من أقساط التأمين والمرتبة الأولى ضمن الدول المُتقدمة في أوروبا والشرق الأوسط وافريقيا (</a:t>
          </a:r>
          <a:r>
            <a:rPr lang="en-US" sz="1050">
              <a:solidFill>
                <a:schemeClr val="dk1"/>
              </a:solidFill>
              <a:effectLst/>
              <a:latin typeface="+mn-lt"/>
              <a:ea typeface="+mn-ea"/>
              <a:cs typeface="+mn-cs"/>
            </a:rPr>
            <a:t>Advanced EMEA</a:t>
          </a:r>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وقد بلغ نصيب الفرد من أقساط التأمين في دولة الإمارات العربية المتحدة 1,305 دولار امريكي في عام 2021، وهو أعلى من المتوسط العالمي لنصيب الفرد من أقساط التأمين البالغ 874 دولار أمريكي، منها (1,061 دولار أمريكي بالنسبة لتأمينات الممتلكات والمسؤوليات، و244 دولار امريكي بالنسبة لتأمين الأشخاص وعمليات تكوين الأموال) في عام 2021.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rgbClr val="376092"/>
              </a:solidFill>
              <a:effectLst/>
              <a:latin typeface="+mn-lt"/>
              <a:ea typeface="+mn-ea"/>
              <a:cs typeface="+mn-cs"/>
            </a:rPr>
            <a:t>3.3 ترتيب قطاع التأمين من حيث نسبة أقساط التأمين المُكتتبة إلى الناتج المحلي الإجمالي</a:t>
          </a:r>
          <a:endParaRPr lang="en-US" sz="1050">
            <a:solidFill>
              <a:srgbClr val="376092"/>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حقق قطاع التأمين في دولة الإمارات العربية المتحدة الترتيب الـ 46 عالمياً من حيث نسبة أقساط التأمين المُكتتبة إلى الناتج المحلي الإجمالي في عام 2021، والترتيب السادس ضمن الدول المُتقدمة في أوروبا والشرق الأوسط وافريقيا (</a:t>
          </a:r>
          <a:r>
            <a:rPr lang="en-US" sz="1050">
              <a:solidFill>
                <a:schemeClr val="dk1"/>
              </a:solidFill>
              <a:effectLst/>
              <a:latin typeface="+mn-lt"/>
              <a:ea typeface="+mn-ea"/>
              <a:cs typeface="+mn-cs"/>
            </a:rPr>
            <a:t>Advanced EMEA</a:t>
          </a:r>
          <a:r>
            <a:rPr lang="ar-AE" sz="1050">
              <a:solidFill>
                <a:schemeClr val="dk1"/>
              </a:solidFill>
              <a:effectLst/>
              <a:latin typeface="+mn-lt"/>
              <a:ea typeface="+mn-ea"/>
              <a:cs typeface="+mn-cs"/>
            </a:rPr>
            <a:t>).</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حيث بلغت نسبة أقساط التأمين المُكتتبة إلى الناتج المحلي الإجمالي 2.8%، منها (2.3% بالنسبة لتأمينات الممتلكات والمسؤوليات، و0.5% في تأمين الأشخاص وعمليات تكوين الأموال) في عام 2021</a:t>
          </a:r>
          <a:r>
            <a:rPr lang="en-US" sz="1050">
              <a:solidFill>
                <a:schemeClr val="dk1"/>
              </a:solidFill>
              <a:effectLst/>
              <a:latin typeface="+mn-lt"/>
              <a:ea typeface="+mn-ea"/>
              <a:cs typeface="+mn-cs"/>
            </a:rPr>
            <a:t>.</a:t>
          </a:r>
        </a:p>
        <a:p>
          <a:pPr rtl="1"/>
          <a:r>
            <a:rPr lang="ar-AE" sz="1050" b="1">
              <a:solidFill>
                <a:schemeClr val="dk1"/>
              </a:solidFill>
              <a:effectLst/>
              <a:latin typeface="+mn-lt"/>
              <a:ea typeface="+mn-ea"/>
              <a:cs typeface="+mn-cs"/>
            </a:rPr>
            <a:t> </a:t>
          </a:r>
          <a:endParaRPr lang="en-US" sz="1050">
            <a:solidFill>
              <a:schemeClr val="dk1"/>
            </a:solidFill>
            <a:effectLst/>
            <a:latin typeface="+mn-lt"/>
            <a:ea typeface="+mn-ea"/>
            <a:cs typeface="+mn-cs"/>
          </a:endParaRPr>
        </a:p>
        <a:p>
          <a:pPr marL="0" indent="0" rtl="1"/>
          <a:r>
            <a:rPr lang="ar-SA" sz="1050" b="1">
              <a:solidFill>
                <a:srgbClr val="376092"/>
              </a:solidFill>
              <a:effectLst/>
              <a:latin typeface="+mn-lt"/>
              <a:ea typeface="+mn-ea"/>
              <a:cs typeface="+mn-cs"/>
            </a:rPr>
            <a:t>4- تسوية المنازعات التأمينية</a:t>
          </a:r>
          <a:endParaRPr lang="en-US" sz="1050" b="1">
            <a:solidFill>
              <a:srgbClr val="376092"/>
            </a:solidFill>
            <a:effectLst/>
            <a:latin typeface="+mn-lt"/>
            <a:ea typeface="+mn-ea"/>
            <a:cs typeface="+mn-cs"/>
          </a:endParaRPr>
        </a:p>
        <a:p>
          <a:pPr rtl="1"/>
          <a:r>
            <a:rPr lang="ar-SA" sz="1050" b="1">
              <a:solidFill>
                <a:schemeClr val="dk1"/>
              </a:solidFill>
              <a:effectLst/>
              <a:latin typeface="+mn-lt"/>
              <a:ea typeface="+mn-ea"/>
              <a:cs typeface="+mn-cs"/>
            </a:rPr>
            <a:t> </a:t>
          </a:r>
          <a:endParaRPr lang="en-US" sz="1050">
            <a:solidFill>
              <a:schemeClr val="dk1"/>
            </a:solidFill>
            <a:effectLst/>
            <a:latin typeface="+mn-lt"/>
            <a:ea typeface="+mn-ea"/>
            <a:cs typeface="+mn-cs"/>
          </a:endParaRPr>
        </a:p>
        <a:p>
          <a:pPr rtl="1"/>
          <a:r>
            <a:rPr lang="ar-AE" sz="1050">
              <a:solidFill>
                <a:schemeClr val="dk1"/>
              </a:solidFill>
              <a:effectLst/>
              <a:latin typeface="+mn-lt"/>
              <a:ea typeface="+mn-ea"/>
              <a:cs typeface="+mn-cs"/>
            </a:rPr>
            <a:t>ارتفع عدد قرارات لجان تسوية المنازعات التأمينية ليصل إلى 2,603 في عام 2021 بالمقارنة مع 1,477 في عام 2020. وقد واصلت الجان عقد الجلسات عن بُعد في عام 2021 باستخدام تقنية الاتصال الذكية عن بُعد، وذلك لبعض المُنازعات التي لم يتمكن أطراف المُنازعة من التواجد المادي أمام اللجان. </a:t>
          </a:r>
          <a:endParaRPr lang="en-US"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b="1">
            <a:solidFill>
              <a:schemeClr val="accent1">
                <a:lumMod val="75000"/>
              </a:schemeClr>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ar-AE" sz="1050">
            <a:solidFill>
              <a:schemeClr val="dk1"/>
            </a:solidFill>
            <a:effectLst/>
            <a:latin typeface="+mn-lt"/>
            <a:ea typeface="+mn-ea"/>
            <a:cs typeface="+mn-cs"/>
          </a:endParaRPr>
        </a:p>
        <a:p>
          <a:pPr marL="0" marR="0" lvl="0" indent="0" defTabSz="914400" rtl="1" eaLnBrk="1" fontAlgn="auto" latinLnBrk="0" hangingPunct="1">
            <a:lnSpc>
              <a:spcPct val="100000"/>
            </a:lnSpc>
            <a:spcBef>
              <a:spcPts val="0"/>
            </a:spcBef>
            <a:spcAft>
              <a:spcPts val="0"/>
            </a:spcAft>
            <a:buClrTx/>
            <a:buSzTx/>
            <a:buFontTx/>
            <a:buNone/>
            <a:tabLst/>
            <a:defRPr/>
          </a:pPr>
          <a:endParaRPr lang="en-US" sz="1050">
            <a:solidFill>
              <a:schemeClr val="dk1"/>
            </a:solidFill>
            <a:effectLst/>
            <a:latin typeface="+mn-lt"/>
            <a:ea typeface="+mn-ea"/>
            <a:cs typeface="+mn-cs"/>
          </a:endParaRPr>
        </a:p>
        <a:p>
          <a:pPr marL="0" lvl="0" indent="0" rtl="1"/>
          <a:endParaRPr lang="en-US"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endParaRPr lang="ar-AE"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marL="0" indent="0" rtl="1"/>
          <a:endParaRPr lang="en-US" sz="1050">
            <a:solidFill>
              <a:schemeClr val="dk1"/>
            </a:solidFill>
            <a:effectLst/>
            <a:latin typeface="+mn-lt"/>
            <a:ea typeface="+mn-ea"/>
            <a:cs typeface="+mn-cs"/>
          </a:endParaRPr>
        </a:p>
        <a:p>
          <a:pPr rtl="1"/>
          <a:r>
            <a:rPr lang="en-US" sz="1050">
              <a:solidFill>
                <a:schemeClr val="dk1"/>
              </a:solidFill>
              <a:effectLst/>
              <a:latin typeface="+mn-lt"/>
              <a:ea typeface="+mn-ea"/>
              <a:cs typeface="+mn-cs"/>
            </a:rPr>
            <a:t> </a:t>
          </a:r>
          <a:endParaRPr lang="ar-AE" sz="1050">
            <a:solidFill>
              <a:schemeClr val="dk1"/>
            </a:solidFill>
            <a:effectLst/>
            <a:latin typeface="+mn-lt"/>
            <a:ea typeface="+mn-ea"/>
            <a:cs typeface="+mn-cs"/>
          </a:endParaRPr>
        </a:p>
        <a:p>
          <a:pPr rtl="1"/>
          <a:endParaRPr lang="ar-AE" sz="1050">
            <a:solidFill>
              <a:schemeClr val="dk1"/>
            </a:solidFill>
            <a:effectLst/>
            <a:latin typeface="+mn-lt"/>
            <a:ea typeface="+mn-ea"/>
            <a:cs typeface="+mn-cs"/>
          </a:endParaRPr>
        </a:p>
      </xdr:txBody>
    </xdr:sp>
    <xdr:clientData/>
  </xdr:twoCellAnchor>
  <xdr:twoCellAnchor>
    <xdr:from>
      <xdr:col>0</xdr:col>
      <xdr:colOff>0</xdr:colOff>
      <xdr:row>12</xdr:row>
      <xdr:rowOff>41341</xdr:rowOff>
    </xdr:from>
    <xdr:to>
      <xdr:col>8</xdr:col>
      <xdr:colOff>509954</xdr:colOff>
      <xdr:row>28</xdr:row>
      <xdr:rowOff>111713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36</xdr:row>
      <xdr:rowOff>36308</xdr:rowOff>
    </xdr:from>
    <xdr:to>
      <xdr:col>8</xdr:col>
      <xdr:colOff>545124</xdr:colOff>
      <xdr:row>51</xdr:row>
      <xdr:rowOff>168165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59</xdr:row>
      <xdr:rowOff>159221</xdr:rowOff>
    </xdr:from>
    <xdr:to>
      <xdr:col>8</xdr:col>
      <xdr:colOff>533400</xdr:colOff>
      <xdr:row>77</xdr:row>
      <xdr:rowOff>68317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5862</xdr:colOff>
      <xdr:row>85</xdr:row>
      <xdr:rowOff>27585</xdr:rowOff>
    </xdr:from>
    <xdr:to>
      <xdr:col>8</xdr:col>
      <xdr:colOff>556846</xdr:colOff>
      <xdr:row>103</xdr:row>
      <xdr:rowOff>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111</xdr:row>
      <xdr:rowOff>127839</xdr:rowOff>
    </xdr:from>
    <xdr:to>
      <xdr:col>8</xdr:col>
      <xdr:colOff>556846</xdr:colOff>
      <xdr:row>130</xdr:row>
      <xdr:rowOff>94068</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137</xdr:row>
      <xdr:rowOff>140205</xdr:rowOff>
    </xdr:from>
    <xdr:to>
      <xdr:col>8</xdr:col>
      <xdr:colOff>539261</xdr:colOff>
      <xdr:row>157</xdr:row>
      <xdr:rowOff>40526</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173</xdr:row>
      <xdr:rowOff>37497</xdr:rowOff>
    </xdr:from>
    <xdr:to>
      <xdr:col>8</xdr:col>
      <xdr:colOff>527537</xdr:colOff>
      <xdr:row>186</xdr:row>
      <xdr:rowOff>95767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197</xdr:row>
      <xdr:rowOff>10418</xdr:rowOff>
    </xdr:from>
    <xdr:to>
      <xdr:col>8</xdr:col>
      <xdr:colOff>539261</xdr:colOff>
      <xdr:row>210</xdr:row>
      <xdr:rowOff>122083</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219</xdr:row>
      <xdr:rowOff>76199</xdr:rowOff>
    </xdr:from>
    <xdr:to>
      <xdr:col>9</xdr:col>
      <xdr:colOff>0</xdr:colOff>
      <xdr:row>237</xdr:row>
      <xdr:rowOff>12550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246</xdr:row>
      <xdr:rowOff>142555</xdr:rowOff>
    </xdr:from>
    <xdr:to>
      <xdr:col>9</xdr:col>
      <xdr:colOff>0</xdr:colOff>
      <xdr:row>264</xdr:row>
      <xdr:rowOff>168104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5255</xdr:colOff>
      <xdr:row>271</xdr:row>
      <xdr:rowOff>108663</xdr:rowOff>
    </xdr:from>
    <xdr:to>
      <xdr:col>8</xdr:col>
      <xdr:colOff>509347</xdr:colOff>
      <xdr:row>286</xdr:row>
      <xdr:rowOff>157072</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21021</xdr:colOff>
      <xdr:row>302</xdr:row>
      <xdr:rowOff>2</xdr:rowOff>
    </xdr:from>
    <xdr:to>
      <xdr:col>8</xdr:col>
      <xdr:colOff>530975</xdr:colOff>
      <xdr:row>318</xdr:row>
      <xdr:rowOff>63063</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52552</xdr:colOff>
      <xdr:row>345</xdr:row>
      <xdr:rowOff>103122</xdr:rowOff>
    </xdr:from>
    <xdr:to>
      <xdr:col>8</xdr:col>
      <xdr:colOff>580090</xdr:colOff>
      <xdr:row>362</xdr:row>
      <xdr:rowOff>121056</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36787</xdr:colOff>
      <xdr:row>366</xdr:row>
      <xdr:rowOff>25744</xdr:rowOff>
    </xdr:from>
    <xdr:to>
      <xdr:col>8</xdr:col>
      <xdr:colOff>535018</xdr:colOff>
      <xdr:row>382</xdr:row>
      <xdr:rowOff>31531</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326</xdr:row>
      <xdr:rowOff>8971</xdr:rowOff>
    </xdr:from>
    <xdr:to>
      <xdr:col>8</xdr:col>
      <xdr:colOff>504092</xdr:colOff>
      <xdr:row>341</xdr:row>
      <xdr:rowOff>171803</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575;&#1604;&#1578;&#1602;&#1585;&#1610;&#1585;%20&#1575;&#1604;&#1573;&#1581;&#1589;&#1575;&#1574;&#1610;%20&#1575;&#1604;&#1587;&#1606;&#1608;&#1609;\2021\&#1575;&#1604;&#1585;&#1587;&#1605;%20&#1575;&#1604;&#1576;&#1610;&#1575;&#1606;&#1610;\Annual%20Statistical%20Report%20for%20the%20Insurance%202021%20-%20Fig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الرسم البياني 1.1"/>
      <sheetName val="1A"/>
      <sheetName val="1B"/>
      <sheetName val="1C"/>
      <sheetName val="2A"/>
      <sheetName val="2B"/>
      <sheetName val="2C"/>
      <sheetName val="3A"/>
      <sheetName val="3B"/>
      <sheetName val="4A"/>
      <sheetName val="4B"/>
      <sheetName val="5A"/>
      <sheetName val="5B"/>
      <sheetName val="6A"/>
      <sheetName val="6B"/>
      <sheetName val="7"/>
      <sheetName val="8"/>
      <sheetName val="9A"/>
      <sheetName val="9B"/>
      <sheetName val="9C"/>
      <sheetName val="10A"/>
      <sheetName val="10B"/>
      <sheetName val="11A"/>
      <sheetName val="11B"/>
      <sheetName val="12A"/>
      <sheetName val="12B"/>
      <sheetName val="13A"/>
      <sheetName val="13B"/>
      <sheetName val="14A"/>
      <sheetName val="14B"/>
      <sheetName val="15A"/>
      <sheetName val="15B"/>
      <sheetName val="16A"/>
      <sheetName val="16B"/>
      <sheetName val="17A"/>
      <sheetName val="17B"/>
      <sheetName val="18"/>
      <sheetName val="19"/>
      <sheetName val="20A"/>
      <sheetName val="20B"/>
      <sheetName val="21A"/>
      <sheetName val="21B"/>
      <sheetName val="22A"/>
      <sheetName val="22B"/>
      <sheetName val="23A"/>
      <sheetName val="23B"/>
      <sheetName val="24A"/>
      <sheetName val="24B"/>
      <sheetName val="25"/>
      <sheetName val="26A"/>
      <sheetName val="26B"/>
      <sheetName val="27A"/>
      <sheetName val="27B"/>
      <sheetName val="28A"/>
      <sheetName val="28B"/>
      <sheetName val="29A"/>
      <sheetName val="29B"/>
      <sheetName val="30A"/>
      <sheetName val="30B"/>
      <sheetName val="31A"/>
      <sheetName val="31B"/>
      <sheetName val="32A"/>
      <sheetName val="32B"/>
      <sheetName val="33A"/>
      <sheetName val="33B"/>
      <sheetName val="34A"/>
      <sheetName val="34B"/>
      <sheetName val="Ins. Companies"/>
      <sheetName val="Glossary"/>
    </sheetNames>
    <sheetDataSet>
      <sheetData sheetId="0"/>
      <sheetData sheetId="1">
        <row r="4">
          <cell r="C4">
            <v>2020</v>
          </cell>
          <cell r="D4">
            <v>2021</v>
          </cell>
        </row>
        <row r="5">
          <cell r="C5"/>
          <cell r="D5"/>
        </row>
        <row r="6">
          <cell r="B6" t="str">
            <v>شركات التأمين التقليدي الوطنية</v>
          </cell>
          <cell r="C6">
            <v>23</v>
          </cell>
          <cell r="D6">
            <v>23</v>
          </cell>
        </row>
        <row r="7">
          <cell r="B7" t="str">
            <v>شركات التأمين التكافلي الوطنية</v>
          </cell>
          <cell r="C7">
            <v>12</v>
          </cell>
          <cell r="D7">
            <v>12</v>
          </cell>
        </row>
        <row r="8">
          <cell r="B8" t="str">
            <v>شركات التأمين التقليدي الأجنبية</v>
          </cell>
          <cell r="C8">
            <v>27</v>
          </cell>
          <cell r="D8">
            <v>27</v>
          </cell>
        </row>
        <row r="9">
          <cell r="B9"/>
          <cell r="C9"/>
          <cell r="D9"/>
        </row>
        <row r="10">
          <cell r="B10" t="str">
            <v>شركات وسطاء التأمين</v>
          </cell>
          <cell r="C10">
            <v>164</v>
          </cell>
          <cell r="D10">
            <v>168</v>
          </cell>
        </row>
        <row r="11">
          <cell r="B11" t="str">
            <v>شركات وكلاء التأمين</v>
          </cell>
          <cell r="C11">
            <v>25</v>
          </cell>
          <cell r="D11">
            <v>30</v>
          </cell>
        </row>
        <row r="12">
          <cell r="B12" t="str">
            <v>مستشاري التأمين (الأشخاص والشركات)</v>
          </cell>
          <cell r="C12">
            <v>45</v>
          </cell>
          <cell r="D12">
            <v>46</v>
          </cell>
        </row>
        <row r="13">
          <cell r="B13" t="str">
            <v>خبراء تقييم الخسائر والأضرار (الأشخاص والشركات)</v>
          </cell>
          <cell r="C13">
            <v>112</v>
          </cell>
          <cell r="D13">
            <v>129</v>
          </cell>
        </row>
        <row r="14">
          <cell r="B14" t="str">
            <v>الاكتواريون (الأشخاص والشركات)</v>
          </cell>
          <cell r="C14">
            <v>64</v>
          </cell>
          <cell r="D14">
            <v>67</v>
          </cell>
        </row>
        <row r="15">
          <cell r="B15" t="str">
            <v>شركات إدارة مطالبات التأمين الصحي</v>
          </cell>
          <cell r="C15">
            <v>21</v>
          </cell>
          <cell r="D15">
            <v>21</v>
          </cell>
        </row>
        <row r="16">
          <cell r="B16" t="str">
            <v>مواقع الإلكترونية لمقارنة أسعار وثائق التأمين</v>
          </cell>
          <cell r="C16">
            <v>2</v>
          </cell>
          <cell r="D16">
            <v>4</v>
          </cell>
        </row>
      </sheetData>
      <sheetData sheetId="2"/>
      <sheetData sheetId="3"/>
      <sheetData sheetId="4"/>
      <sheetData sheetId="5">
        <row r="40">
          <cell r="D40">
            <v>2020</v>
          </cell>
          <cell r="E40">
            <v>2021</v>
          </cell>
        </row>
        <row r="41">
          <cell r="B41" t="str">
            <v>الشركات الوطنية</v>
          </cell>
          <cell r="C41" t="str">
            <v xml:space="preserve"> تأمين الممتلكات والمسؤوليات</v>
          </cell>
          <cell r="D41">
            <v>12447307748.45739</v>
          </cell>
          <cell r="E41">
            <v>12628023737.314667</v>
          </cell>
        </row>
        <row r="42">
          <cell r="B42"/>
          <cell r="C42" t="str">
            <v>التأمين الصحي</v>
          </cell>
          <cell r="D42">
            <v>14374822657.866751</v>
          </cell>
          <cell r="E42">
            <v>14866438665.470984</v>
          </cell>
        </row>
        <row r="43">
          <cell r="B43"/>
          <cell r="C43" t="str">
            <v>تأمين الأشخاص وعمليات تكوين الأموال</v>
          </cell>
          <cell r="D43">
            <v>2240408557.8319187</v>
          </cell>
          <cell r="E43">
            <v>2774599096.2581902</v>
          </cell>
        </row>
        <row r="44">
          <cell r="B44" t="str">
            <v xml:space="preserve">  الشركات الأجنبية</v>
          </cell>
          <cell r="C44" t="str">
            <v xml:space="preserve"> تأمين الممتلكات والمسؤوليات</v>
          </cell>
          <cell r="D44">
            <v>2984759409.3390007</v>
          </cell>
          <cell r="E44">
            <v>2851081474.0520492</v>
          </cell>
        </row>
        <row r="45">
          <cell r="B45"/>
          <cell r="C45" t="str">
            <v>التأمين الصحي</v>
          </cell>
          <cell r="D45">
            <v>4702180680.1099997</v>
          </cell>
          <cell r="E45">
            <v>5001691173.9799976</v>
          </cell>
        </row>
        <row r="46">
          <cell r="B46"/>
          <cell r="C46" t="str">
            <v>تأمين الأشخاص وعمليات تكوين الأموال</v>
          </cell>
          <cell r="D46">
            <v>5747313344.3282948</v>
          </cell>
          <cell r="E46">
            <v>6195194943.4456968</v>
          </cell>
        </row>
      </sheetData>
      <sheetData sheetId="6"/>
      <sheetData sheetId="7"/>
      <sheetData sheetId="8"/>
      <sheetData sheetId="9"/>
      <sheetData sheetId="10">
        <row r="44">
          <cell r="D44">
            <v>2020</v>
          </cell>
          <cell r="E44">
            <v>2021</v>
          </cell>
        </row>
        <row r="45">
          <cell r="B45" t="str">
            <v>الشركات الوطنية</v>
          </cell>
          <cell r="C45" t="str">
            <v xml:space="preserve"> تأمين الممتلكات والمسؤوليات</v>
          </cell>
          <cell r="D45">
            <v>0.34409962580433945</v>
          </cell>
          <cell r="E45">
            <v>0.32794299387828135</v>
          </cell>
        </row>
        <row r="46">
          <cell r="B46"/>
          <cell r="C46" t="str">
            <v>التأمين الصحي</v>
          </cell>
          <cell r="D46">
            <v>0.5562840073777876</v>
          </cell>
          <cell r="E46">
            <v>0.56566402597121623</v>
          </cell>
        </row>
        <row r="47">
          <cell r="B47"/>
          <cell r="C47" t="str">
            <v>تأمين الأشخاص وعمليات تكوين الأموال</v>
          </cell>
          <cell r="D47">
            <v>0.53176658165623181</v>
          </cell>
          <cell r="E47">
            <v>0.6366790553345788</v>
          </cell>
        </row>
        <row r="48">
          <cell r="B48" t="str">
            <v xml:space="preserve">  الشركات الأجنبية</v>
          </cell>
          <cell r="C48" t="str">
            <v xml:space="preserve"> تأمين الممتلكات والمسؤوليات</v>
          </cell>
          <cell r="D48">
            <v>0.71904240934341612</v>
          </cell>
          <cell r="E48">
            <v>0.70223354521647208</v>
          </cell>
        </row>
        <row r="49">
          <cell r="B49"/>
          <cell r="C49" t="str">
            <v>التأمين الصحي</v>
          </cell>
          <cell r="D49">
            <v>0.65655345551647171</v>
          </cell>
          <cell r="E49">
            <v>0.66442315644175409</v>
          </cell>
        </row>
        <row r="50">
          <cell r="B50"/>
          <cell r="C50" t="str">
            <v>تأمين الأشخاص وعمليات تكوين الأموال</v>
          </cell>
          <cell r="D50">
            <v>0.95445751181864025</v>
          </cell>
          <cell r="E50">
            <v>0.95557862195991283</v>
          </cell>
        </row>
      </sheetData>
      <sheetData sheetId="11"/>
      <sheetData sheetId="12">
        <row r="40">
          <cell r="D40">
            <v>2020</v>
          </cell>
          <cell r="E40">
            <v>2021</v>
          </cell>
        </row>
        <row r="41">
          <cell r="B41" t="str">
            <v>الشركات الوطنية</v>
          </cell>
          <cell r="C41" t="str">
            <v xml:space="preserve"> تأمين الممتلكات والمسؤوليات</v>
          </cell>
          <cell r="D41">
            <v>12410188555.891256</v>
          </cell>
          <cell r="E41">
            <v>12623643905.189463</v>
          </cell>
        </row>
        <row r="42">
          <cell r="B42"/>
          <cell r="C42" t="str">
            <v>التأمين الصحي</v>
          </cell>
          <cell r="D42">
            <v>14539396731.432436</v>
          </cell>
          <cell r="E42">
            <v>14418675813.857302</v>
          </cell>
        </row>
        <row r="43">
          <cell r="B43"/>
          <cell r="C43" t="str">
            <v>تأمين الأشخاص وعمليات تكوين الأموال</v>
          </cell>
          <cell r="D43">
            <v>2196505005.2451243</v>
          </cell>
          <cell r="E43">
            <v>2612430187.3831601</v>
          </cell>
        </row>
        <row r="44">
          <cell r="B44" t="str">
            <v xml:space="preserve">  الشركات الأجنبية</v>
          </cell>
          <cell r="C44" t="str">
            <v xml:space="preserve"> تأمين الممتلكات والمسؤوليات</v>
          </cell>
          <cell r="D44">
            <v>3153308028.8464103</v>
          </cell>
          <cell r="E44">
            <v>2916543465.4769506</v>
          </cell>
        </row>
        <row r="45">
          <cell r="B45"/>
          <cell r="C45" t="str">
            <v>التأمين الصحي</v>
          </cell>
          <cell r="D45">
            <v>4791686958.8245926</v>
          </cell>
          <cell r="E45">
            <v>4914383718.4923286</v>
          </cell>
        </row>
        <row r="46">
          <cell r="B46"/>
          <cell r="C46" t="str">
            <v>تأمين الأشخاص وعمليات تكوين الأموال</v>
          </cell>
          <cell r="D46">
            <v>5745910173.6512547</v>
          </cell>
          <cell r="E46">
            <v>6197510953.8276701</v>
          </cell>
        </row>
      </sheetData>
      <sheetData sheetId="13"/>
      <sheetData sheetId="14"/>
      <sheetData sheetId="15"/>
      <sheetData sheetId="16">
        <row r="46">
          <cell r="D46">
            <v>2020</v>
          </cell>
          <cell r="E46">
            <v>2021</v>
          </cell>
        </row>
        <row r="47">
          <cell r="B47" t="str">
            <v>الشركات الوطنية</v>
          </cell>
          <cell r="C47" t="str">
            <v xml:space="preserve"> تأمين الممتلكات والمسؤوليات</v>
          </cell>
          <cell r="D47">
            <v>3844784</v>
          </cell>
          <cell r="E47">
            <v>5051967</v>
          </cell>
        </row>
        <row r="48">
          <cell r="B48"/>
          <cell r="C48" t="str">
            <v>التأمين الصحي</v>
          </cell>
          <cell r="D48">
            <v>1675061</v>
          </cell>
          <cell r="E48">
            <v>1879809</v>
          </cell>
        </row>
        <row r="49">
          <cell r="B49"/>
          <cell r="C49" t="str">
            <v>تأمين الأشخاص وعمليات تكوين الأموال</v>
          </cell>
          <cell r="D49">
            <v>185933</v>
          </cell>
          <cell r="E49">
            <v>198656</v>
          </cell>
        </row>
        <row r="50">
          <cell r="B50" t="str">
            <v xml:space="preserve">  الشركات الأجنبية</v>
          </cell>
          <cell r="C50" t="str">
            <v xml:space="preserve"> تأمين الممتلكات والمسؤوليات</v>
          </cell>
          <cell r="D50">
            <v>974992</v>
          </cell>
          <cell r="E50">
            <v>1186531</v>
          </cell>
        </row>
        <row r="51">
          <cell r="B51"/>
          <cell r="C51" t="str">
            <v>التأمين الصحي</v>
          </cell>
          <cell r="D51">
            <v>298703</v>
          </cell>
          <cell r="E51">
            <v>323447</v>
          </cell>
        </row>
        <row r="52">
          <cell r="B52"/>
          <cell r="C52" t="str">
            <v>تأمين الأشخاص وعمليات تكوين الأموال</v>
          </cell>
          <cell r="D52">
            <v>123977</v>
          </cell>
          <cell r="E52">
            <v>148080</v>
          </cell>
        </row>
      </sheetData>
      <sheetData sheetId="17"/>
      <sheetData sheetId="18">
        <row r="59">
          <cell r="D59">
            <v>2020</v>
          </cell>
          <cell r="E59">
            <v>2021</v>
          </cell>
        </row>
        <row r="60">
          <cell r="B60" t="str">
            <v>الشركات الوطنية</v>
          </cell>
          <cell r="C60" t="str">
            <v xml:space="preserve"> تأمين الممتلكات والمسؤوليات</v>
          </cell>
          <cell r="D60">
            <v>17009197492.510014</v>
          </cell>
          <cell r="E60">
            <v>16859708850.802063</v>
          </cell>
        </row>
        <row r="61">
          <cell r="B61"/>
          <cell r="C61" t="str">
            <v>التأمين الصحي</v>
          </cell>
          <cell r="D61">
            <v>7641503056.6296663</v>
          </cell>
          <cell r="E61">
            <v>8337342772.6606054</v>
          </cell>
        </row>
        <row r="62">
          <cell r="B62"/>
          <cell r="C62" t="str">
            <v>تأمين الأشخاص وعمليات تكوين الأموال</v>
          </cell>
          <cell r="D62">
            <v>6639782778.4846773</v>
          </cell>
          <cell r="E62">
            <v>7492716792.2472963</v>
          </cell>
        </row>
        <row r="63">
          <cell r="B63" t="str">
            <v xml:space="preserve">  الشركات الأجنبية</v>
          </cell>
          <cell r="C63" t="str">
            <v xml:space="preserve"> تأمين الممتلكات والمسؤوليات</v>
          </cell>
          <cell r="D63">
            <v>4540031223.5936546</v>
          </cell>
          <cell r="E63">
            <v>4657556517.3414669</v>
          </cell>
        </row>
        <row r="64">
          <cell r="B64"/>
          <cell r="C64" t="str">
            <v>التأمين الصحي</v>
          </cell>
          <cell r="D64">
            <v>2001736427.9370611</v>
          </cell>
          <cell r="E64">
            <v>2053308499.4317963</v>
          </cell>
        </row>
        <row r="65">
          <cell r="B65"/>
          <cell r="C65" t="str">
            <v>تأمين الأشخاص وعمليات تكوين الأموال</v>
          </cell>
          <cell r="D65">
            <v>29394766260.705803</v>
          </cell>
          <cell r="E65">
            <v>31734777808.438854</v>
          </cell>
        </row>
      </sheetData>
      <sheetData sheetId="19"/>
      <sheetData sheetId="20"/>
      <sheetData sheetId="21"/>
      <sheetData sheetId="22"/>
      <sheetData sheetId="23"/>
      <sheetData sheetId="24"/>
      <sheetData sheetId="25">
        <row r="39">
          <cell r="D39">
            <v>2020</v>
          </cell>
          <cell r="E39">
            <v>2021</v>
          </cell>
        </row>
        <row r="40">
          <cell r="B40" t="str">
            <v>الشركات الوطنية</v>
          </cell>
          <cell r="C40" t="str">
            <v xml:space="preserve"> تأمين الممتلكات والمسؤوليات</v>
          </cell>
          <cell r="D40">
            <v>8074435037.077282</v>
          </cell>
          <cell r="E40">
            <v>5020196146.191143</v>
          </cell>
        </row>
        <row r="41">
          <cell r="B41"/>
          <cell r="C41" t="str">
            <v>التأمين الصحي</v>
          </cell>
          <cell r="D41">
            <v>11221782418.476604</v>
          </cell>
          <cell r="E41">
            <v>11626566929.146523</v>
          </cell>
        </row>
        <row r="42">
          <cell r="B42"/>
          <cell r="C42" t="str">
            <v>تأمين الأشخاص وعمليات تكوين الأموال</v>
          </cell>
          <cell r="D42">
            <v>909086430.17179036</v>
          </cell>
          <cell r="E42">
            <v>1216167018.8801067</v>
          </cell>
        </row>
        <row r="43">
          <cell r="B43" t="str">
            <v xml:space="preserve">  الشركات الأجنبية</v>
          </cell>
          <cell r="C43" t="str">
            <v xml:space="preserve"> تأمين الممتلكات والمسؤوليات</v>
          </cell>
          <cell r="D43">
            <v>2070734604.4469438</v>
          </cell>
          <cell r="E43">
            <v>1441515442.6404662</v>
          </cell>
        </row>
        <row r="44">
          <cell r="B44"/>
          <cell r="C44" t="str">
            <v>التأمين الصحي</v>
          </cell>
          <cell r="D44">
            <v>3691887562.7199998</v>
          </cell>
          <cell r="E44">
            <v>3982346473.0517507</v>
          </cell>
        </row>
        <row r="45">
          <cell r="B45"/>
          <cell r="C45" t="str">
            <v>تأمين الأشخاص وعمليات تكوين الأموال</v>
          </cell>
          <cell r="D45">
            <v>4403392901.3315477</v>
          </cell>
          <cell r="E45">
            <v>3329638409.3971519</v>
          </cell>
        </row>
        <row r="125">
          <cell r="D125">
            <v>2020</v>
          </cell>
          <cell r="E125">
            <v>2021</v>
          </cell>
        </row>
        <row r="126">
          <cell r="B126" t="str">
            <v>الشركات الوطنية</v>
          </cell>
          <cell r="C126" t="str">
            <v xml:space="preserve"> تأمين الممتلكات والمسؤوليات</v>
          </cell>
          <cell r="D126">
            <v>7858719459.9163656</v>
          </cell>
          <cell r="E126">
            <v>4887403050.3362093</v>
          </cell>
        </row>
        <row r="127">
          <cell r="B127"/>
          <cell r="C127" t="str">
            <v>التأمين الصحي</v>
          </cell>
          <cell r="D127">
            <v>11324290614.736843</v>
          </cell>
          <cell r="E127">
            <v>11910083622.122267</v>
          </cell>
        </row>
        <row r="128">
          <cell r="B128"/>
          <cell r="C128" t="str">
            <v>تأمين الأشخاص وعمليات تكوين الأموال</v>
          </cell>
          <cell r="D128">
            <v>1344825111.3390477</v>
          </cell>
          <cell r="E128">
            <v>1814524951.6487198</v>
          </cell>
        </row>
        <row r="129">
          <cell r="B129" t="str">
            <v xml:space="preserve">  الشركات الأجنبية</v>
          </cell>
          <cell r="C129" t="str">
            <v xml:space="preserve"> تأمين الممتلكات والمسؤوليات</v>
          </cell>
          <cell r="D129">
            <v>1788001376.3034506</v>
          </cell>
          <cell r="E129">
            <v>1575460939.4928856</v>
          </cell>
        </row>
        <row r="130">
          <cell r="B130"/>
          <cell r="C130" t="str">
            <v>التأمين الصحي</v>
          </cell>
          <cell r="D130">
            <v>3611539569.5361867</v>
          </cell>
          <cell r="E130">
            <v>3956716133.3649201</v>
          </cell>
        </row>
        <row r="131">
          <cell r="B131"/>
          <cell r="C131" t="str">
            <v>تأمين الأشخاص وعمليات تكوين الأموال</v>
          </cell>
          <cell r="D131">
            <v>5677320268.587986</v>
          </cell>
          <cell r="E131">
            <v>5673111843.077116</v>
          </cell>
        </row>
      </sheetData>
      <sheetData sheetId="26"/>
      <sheetData sheetId="27"/>
      <sheetData sheetId="28"/>
      <sheetData sheetId="29">
        <row r="48">
          <cell r="C48">
            <v>2020</v>
          </cell>
          <cell r="D48">
            <v>2021</v>
          </cell>
        </row>
        <row r="49">
          <cell r="B49" t="str">
            <v xml:space="preserve"> تأمين الممتلكات والمسؤوليات</v>
          </cell>
          <cell r="C49">
            <v>0.65185670753917091</v>
          </cell>
          <cell r="D49">
            <v>0.41580654304263454</v>
          </cell>
        </row>
        <row r="50">
          <cell r="B50" t="str">
            <v>التأمين الصحي</v>
          </cell>
          <cell r="C50">
            <v>0.77148649398860014</v>
          </cell>
          <cell r="D50">
            <v>0.80736902382575215</v>
          </cell>
        </row>
        <row r="51">
          <cell r="B51" t="str">
            <v>تأمين الأشخاص وعمليات تكوين الأموال</v>
          </cell>
          <cell r="C51">
            <v>0.6688745440579601</v>
          </cell>
          <cell r="D51">
            <v>0.51598590222277996</v>
          </cell>
        </row>
      </sheetData>
      <sheetData sheetId="30"/>
      <sheetData sheetId="31"/>
      <sheetData sheetId="32"/>
      <sheetData sheetId="33"/>
      <sheetData sheetId="34"/>
      <sheetData sheetId="35"/>
      <sheetData sheetId="36"/>
      <sheetData sheetId="37"/>
      <sheetData sheetId="38"/>
      <sheetData sheetId="39">
        <row r="82">
          <cell r="C82">
            <v>2021</v>
          </cell>
        </row>
        <row r="83">
          <cell r="B83" t="str">
            <v xml:space="preserve">استثمارات عقارية </v>
          </cell>
          <cell r="C83">
            <v>5.1825325142637546E-2</v>
          </cell>
        </row>
        <row r="84">
          <cell r="B84" t="str">
            <v xml:space="preserve">الأوراق المالية وسندات الدين </v>
          </cell>
          <cell r="C84">
            <v>0.42957960229051695</v>
          </cell>
        </row>
        <row r="85">
          <cell r="B85" t="str">
            <v xml:space="preserve">النقد والودائع </v>
          </cell>
          <cell r="C85">
            <v>0.25444258394722247</v>
          </cell>
        </row>
        <row r="86">
          <cell r="B86" t="str">
            <v>قروض مضمونة بوثائق التأمين على الحياة</v>
          </cell>
          <cell r="C86">
            <v>1.6627617531723203E-3</v>
          </cell>
        </row>
        <row r="87">
          <cell r="B87" t="str">
            <v>قروض وودائع وأدوات مالية أخرى مصنفة A</v>
          </cell>
          <cell r="C87">
            <v>5.4288355793884649E-2</v>
          </cell>
        </row>
        <row r="88">
          <cell r="B88" t="str">
            <v>الاستثمار في الشركات الزميلة</v>
          </cell>
          <cell r="C88">
            <v>7.6507778859403186E-3</v>
          </cell>
        </row>
        <row r="89">
          <cell r="B89" t="str">
            <v>أصول مستثمرة أخرى</v>
          </cell>
          <cell r="C89">
            <v>0.2005505931866256</v>
          </cell>
        </row>
      </sheetData>
      <sheetData sheetId="40"/>
      <sheetData sheetId="41"/>
      <sheetData sheetId="42"/>
      <sheetData sheetId="43">
        <row r="56">
          <cell r="C56">
            <v>2020</v>
          </cell>
          <cell r="D56">
            <v>2021</v>
          </cell>
        </row>
        <row r="57">
          <cell r="B57" t="str">
            <v>الشركات الوطنية</v>
          </cell>
          <cell r="C57">
            <v>2040371660.6457779</v>
          </cell>
          <cell r="D57">
            <v>2031353016.0446036</v>
          </cell>
        </row>
        <row r="58">
          <cell r="B58" t="str">
            <v>الشركات الأجنبية</v>
          </cell>
          <cell r="C58">
            <v>898345427.67240655</v>
          </cell>
          <cell r="D58">
            <v>455533775.93204051</v>
          </cell>
        </row>
      </sheetData>
      <sheetData sheetId="44"/>
      <sheetData sheetId="45">
        <row r="38">
          <cell r="C38">
            <v>2020</v>
          </cell>
          <cell r="D38">
            <v>2021</v>
          </cell>
        </row>
        <row r="39">
          <cell r="B39" t="str">
            <v>متطلب الحد الأدنى لرأس المال - MCR</v>
          </cell>
          <cell r="C39">
            <v>6250000000</v>
          </cell>
          <cell r="D39">
            <v>6150000000</v>
          </cell>
        </row>
        <row r="40">
          <cell r="B40" t="str">
            <v>متطلب ملاءة رأس المال - SCR</v>
          </cell>
          <cell r="C40">
            <v>8681267668.7992401</v>
          </cell>
          <cell r="D40">
            <v>8972481840.1786194</v>
          </cell>
        </row>
        <row r="41">
          <cell r="B41" t="str">
            <v>المبلغ الأدنى للضمان - MGF</v>
          </cell>
          <cell r="C41">
            <v>5782911743.6307468</v>
          </cell>
          <cell r="D41">
            <v>5719897132.6054296</v>
          </cell>
        </row>
        <row r="42">
          <cell r="B42"/>
          <cell r="C42"/>
          <cell r="D42"/>
        </row>
        <row r="43">
          <cell r="B43" t="str">
            <v>صافي الموجودات المقبولة مطروحا منها المطلوبات</v>
          </cell>
          <cell r="C43">
            <v>16886774405.149471</v>
          </cell>
          <cell r="D43">
            <v>17756882749.295517</v>
          </cell>
        </row>
        <row r="44">
          <cell r="B44"/>
          <cell r="C44"/>
          <cell r="D44"/>
        </row>
        <row r="45">
          <cell r="B45" t="str">
            <v xml:space="preserve">الفائض في هامش الحد الأدنى لرأس المال </v>
          </cell>
          <cell r="C45">
            <v>10322620336.609331</v>
          </cell>
          <cell r="D45">
            <v>10398224624.185452</v>
          </cell>
        </row>
        <row r="46">
          <cell r="B46" t="str">
            <v>الفائض في هامش ملاءة رأس المال</v>
          </cell>
          <cell r="C46">
            <v>7867424380.0801668</v>
          </cell>
          <cell r="D46">
            <v>7648563717.506834</v>
          </cell>
        </row>
        <row r="47">
          <cell r="B47" t="str">
            <v>الفائض في هامش المبلغ الأدنى للضمان</v>
          </cell>
          <cell r="C47">
            <v>10765780305.248659</v>
          </cell>
          <cell r="D47">
            <v>10901148425.080021</v>
          </cell>
        </row>
      </sheetData>
      <sheetData sheetId="46"/>
      <sheetData sheetId="47">
        <row r="54">
          <cell r="C54" t="str">
            <v>أم القيوين</v>
          </cell>
          <cell r="D54" t="str">
            <v>الشارقة</v>
          </cell>
          <cell r="E54" t="str">
            <v>رأس الخيمة</v>
          </cell>
          <cell r="F54" t="str">
            <v>الفجيرة</v>
          </cell>
          <cell r="G54" t="str">
            <v>دبي</v>
          </cell>
          <cell r="H54" t="str">
            <v>عجمان</v>
          </cell>
          <cell r="I54" t="str">
            <v>أبو ظبي</v>
          </cell>
          <cell r="J54" t="str">
            <v> خارج الدولة</v>
          </cell>
        </row>
        <row r="55">
          <cell r="B55" t="str">
            <v>المجموع - كافة فروع التأمين</v>
          </cell>
          <cell r="C55">
            <v>3.0638370586719171E-4</v>
          </cell>
          <cell r="D55">
            <v>3.5928781413248928E-2</v>
          </cell>
          <cell r="E55">
            <v>9.0126170693662407E-3</v>
          </cell>
          <cell r="F55">
            <v>4.4763317784943281E-3</v>
          </cell>
          <cell r="G55">
            <v>0.62691243211099146</v>
          </cell>
          <cell r="H55">
            <v>2.3391339582466706E-3</v>
          </cell>
          <cell r="I55">
            <v>0.26771667077128269</v>
          </cell>
          <cell r="J55">
            <v>5.3307649192502256E-2</v>
          </cell>
        </row>
      </sheetData>
      <sheetData sheetId="48"/>
      <sheetData sheetId="49">
        <row r="53">
          <cell r="C53" t="str">
            <v>أم القيوين</v>
          </cell>
          <cell r="D53" t="str">
            <v>الشارقة</v>
          </cell>
          <cell r="E53" t="str">
            <v>رأس الخيمة</v>
          </cell>
          <cell r="F53" t="str">
            <v>الفجيرة</v>
          </cell>
          <cell r="G53" t="str">
            <v>دبي</v>
          </cell>
          <cell r="H53" t="str">
            <v>عجمان</v>
          </cell>
          <cell r="I53" t="str">
            <v>أبو ظبي</v>
          </cell>
          <cell r="J53" t="str">
            <v> خارج الدولة</v>
          </cell>
        </row>
        <row r="54">
          <cell r="B54"/>
          <cell r="C54">
            <v>1.4598639811844811E-4</v>
          </cell>
          <cell r="D54">
            <v>4.750941287980074E-2</v>
          </cell>
          <cell r="E54">
            <v>1.9810156238443691E-2</v>
          </cell>
          <cell r="F54">
            <v>8.3098461738023259E-3</v>
          </cell>
          <cell r="G54">
            <v>0.58471712660536668</v>
          </cell>
          <cell r="H54">
            <v>2.8632905083808479E-3</v>
          </cell>
          <cell r="I54">
            <v>0.19727791918748272</v>
          </cell>
          <cell r="J54">
            <v>0.13936626200860444</v>
          </cell>
        </row>
      </sheetData>
      <sheetData sheetId="50"/>
      <sheetData sheetId="51"/>
      <sheetData sheetId="52">
        <row r="52">
          <cell r="C52" t="str">
            <v>أم القيوين</v>
          </cell>
          <cell r="D52" t="str">
            <v>الشارقة</v>
          </cell>
          <cell r="E52" t="str">
            <v>رأس الخيمة</v>
          </cell>
          <cell r="F52" t="str">
            <v>الفجيرة</v>
          </cell>
          <cell r="G52" t="str">
            <v>دبي</v>
          </cell>
          <cell r="H52" t="str">
            <v>عجمان</v>
          </cell>
          <cell r="I52" t="str">
            <v>أبو ظبي</v>
          </cell>
          <cell r="J52" t="str">
            <v> خارج الدولة</v>
          </cell>
        </row>
        <row r="53">
          <cell r="B53"/>
          <cell r="C53">
            <v>4.4097826932176933E-4</v>
          </cell>
          <cell r="D53">
            <v>4.761490008173281E-2</v>
          </cell>
          <cell r="E53">
            <v>9.5711160564983938E-3</v>
          </cell>
          <cell r="F53">
            <v>7.0595183313684534E-3</v>
          </cell>
          <cell r="G53">
            <v>0.61683559673674127</v>
          </cell>
          <cell r="H53">
            <v>3.4214248671996712E-3</v>
          </cell>
          <cell r="I53">
            <v>0.27982414560108948</v>
          </cell>
          <cell r="J53">
            <v>3.523232005604815E-2</v>
          </cell>
        </row>
      </sheetData>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3" Type="http://schemas.openxmlformats.org/officeDocument/2006/relationships/hyperlink" Target="http://www.insurancehouse.ae/" TargetMode="External"/><Relationship Id="rId18" Type="http://schemas.openxmlformats.org/officeDocument/2006/relationships/hyperlink" Target="http://www.fidelityunited.ae/" TargetMode="External"/><Relationship Id="rId26" Type="http://schemas.openxmlformats.org/officeDocument/2006/relationships/hyperlink" Target="http://www.alliance-uae.com/" TargetMode="External"/><Relationship Id="rId39" Type="http://schemas.openxmlformats.org/officeDocument/2006/relationships/hyperlink" Target="http://www.emirates.net.ae/" TargetMode="External"/><Relationship Id="rId21" Type="http://schemas.openxmlformats.org/officeDocument/2006/relationships/hyperlink" Target="http://www.afnic.ae/" TargetMode="External"/><Relationship Id="rId34" Type="http://schemas.openxmlformats.org/officeDocument/2006/relationships/hyperlink" Target="http://www.qgirc.ae/" TargetMode="External"/><Relationship Id="rId42" Type="http://schemas.openxmlformats.org/officeDocument/2006/relationships/hyperlink" Target="http://www.zurich.com/" TargetMode="External"/><Relationship Id="rId47" Type="http://schemas.openxmlformats.org/officeDocument/2006/relationships/hyperlink" Target="http://www.unioninsurance.ae/" TargetMode="External"/><Relationship Id="rId50" Type="http://schemas.openxmlformats.org/officeDocument/2006/relationships/hyperlink" Target="http://www.damanhealth.ae/" TargetMode="External"/><Relationship Id="rId55" Type="http://schemas.openxmlformats.org/officeDocument/2006/relationships/hyperlink" Target="http://www.noortakaful.com/" TargetMode="External"/><Relationship Id="rId7" Type="http://schemas.openxmlformats.org/officeDocument/2006/relationships/hyperlink" Target="http://www.salama.ae/" TargetMode="External"/><Relationship Id="rId2" Type="http://schemas.openxmlformats.org/officeDocument/2006/relationships/hyperlink" Target="http://www.alaininsurance.com/" TargetMode="External"/><Relationship Id="rId16" Type="http://schemas.openxmlformats.org/officeDocument/2006/relationships/hyperlink" Target="http://www.eminsco.com/" TargetMode="External"/><Relationship Id="rId29" Type="http://schemas.openxmlformats.org/officeDocument/2006/relationships/hyperlink" Target="http://www.bimehir.ae/" TargetMode="External"/><Relationship Id="rId11" Type="http://schemas.openxmlformats.org/officeDocument/2006/relationships/hyperlink" Target="http://www.methaq.ae/" TargetMode="External"/><Relationship Id="rId24" Type="http://schemas.openxmlformats.org/officeDocument/2006/relationships/hyperlink" Target="http://www.albuhaira.com/" TargetMode="External"/><Relationship Id="rId32" Type="http://schemas.openxmlformats.org/officeDocument/2006/relationships/hyperlink" Target="http://www.qici.com.qa/" TargetMode="External"/><Relationship Id="rId37" Type="http://schemas.openxmlformats.org/officeDocument/2006/relationships/hyperlink" Target="http://www.cigna.com/" TargetMode="External"/><Relationship Id="rId40" Type="http://schemas.openxmlformats.org/officeDocument/2006/relationships/hyperlink" Target="http://www.generali-uae.com/" TargetMode="External"/><Relationship Id="rId45" Type="http://schemas.openxmlformats.org/officeDocument/2006/relationships/hyperlink" Target="http://www.rsadirect.ae/" TargetMode="External"/><Relationship Id="rId53" Type="http://schemas.openxmlformats.org/officeDocument/2006/relationships/hyperlink" Target="http://www.nlicgulf.com/" TargetMode="External"/><Relationship Id="rId58" Type="http://schemas.openxmlformats.org/officeDocument/2006/relationships/hyperlink" Target="http://www.ecie.ae/" TargetMode="External"/><Relationship Id="rId5" Type="http://schemas.openxmlformats.org/officeDocument/2006/relationships/hyperlink" Target="http://www.arabiainsurance.com/" TargetMode="External"/><Relationship Id="rId61" Type="http://schemas.openxmlformats.org/officeDocument/2006/relationships/printerSettings" Target="../printerSettings/printerSettings69.bin"/><Relationship Id="rId19" Type="http://schemas.openxmlformats.org/officeDocument/2006/relationships/hyperlink" Target="http://www.tameen.ae/" TargetMode="External"/><Relationship Id="rId14" Type="http://schemas.openxmlformats.org/officeDocument/2006/relationships/hyperlink" Target="http://www.watania.ae/" TargetMode="External"/><Relationship Id="rId22" Type="http://schemas.openxmlformats.org/officeDocument/2006/relationships/hyperlink" Target="http://www.shjins.com/" TargetMode="External"/><Relationship Id="rId27" Type="http://schemas.openxmlformats.org/officeDocument/2006/relationships/hyperlink" Target="http://www.jicjo.com/" TargetMode="External"/><Relationship Id="rId30" Type="http://schemas.openxmlformats.org/officeDocument/2006/relationships/hyperlink" Target="http://www.ms-ins.com/" TargetMode="External"/><Relationship Id="rId35" Type="http://schemas.openxmlformats.org/officeDocument/2006/relationships/hyperlink" Target="http://www.adamjeeinsurance.com/" TargetMode="External"/><Relationship Id="rId43" Type="http://schemas.openxmlformats.org/officeDocument/2006/relationships/hyperlink" Target="http://www.zurich.com/" TargetMode="External"/><Relationship Id="rId48" Type="http://schemas.openxmlformats.org/officeDocument/2006/relationships/hyperlink" Target="http://www.axa-gulf.com/" TargetMode="External"/><Relationship Id="rId56" Type="http://schemas.openxmlformats.org/officeDocument/2006/relationships/hyperlink" Target="http://www.chubb.com/" TargetMode="External"/><Relationship Id="rId8" Type="http://schemas.openxmlformats.org/officeDocument/2006/relationships/hyperlink" Target="http://www.aman.ae/" TargetMode="External"/><Relationship Id="rId51" Type="http://schemas.openxmlformats.org/officeDocument/2006/relationships/hyperlink" Target="http://www.gicdubai.com/" TargetMode="External"/><Relationship Id="rId3" Type="http://schemas.openxmlformats.org/officeDocument/2006/relationships/hyperlink" Target="http://www.dubins.ae/" TargetMode="External"/><Relationship Id="rId12" Type="http://schemas.openxmlformats.org/officeDocument/2006/relationships/hyperlink" Target="http://www.yastakaful.ae/" TargetMode="External"/><Relationship Id="rId17" Type="http://schemas.openxmlformats.org/officeDocument/2006/relationships/hyperlink" Target="http://www.rakinsurance.com/" TargetMode="External"/><Relationship Id="rId25" Type="http://schemas.openxmlformats.org/officeDocument/2006/relationships/hyperlink" Target="http://www.alsagrins.ae/" TargetMode="External"/><Relationship Id="rId33" Type="http://schemas.openxmlformats.org/officeDocument/2006/relationships/hyperlink" Target="http://www.unic-aiaw.com/" TargetMode="External"/><Relationship Id="rId38" Type="http://schemas.openxmlformats.org/officeDocument/2006/relationships/hyperlink" Target="http://www.nia-dubai.com/" TargetMode="External"/><Relationship Id="rId46" Type="http://schemas.openxmlformats.org/officeDocument/2006/relationships/hyperlink" Target="http://www.akic.ae/" TargetMode="External"/><Relationship Id="rId59" Type="http://schemas.openxmlformats.org/officeDocument/2006/relationships/hyperlink" Target="http://www.medgulf.ae/" TargetMode="External"/><Relationship Id="rId20" Type="http://schemas.openxmlformats.org/officeDocument/2006/relationships/hyperlink" Target="http://www.awnic.com/" TargetMode="External"/><Relationship Id="rId41" Type="http://schemas.openxmlformats.org/officeDocument/2006/relationships/hyperlink" Target="http://www.ngionline.ae/" TargetMode="External"/><Relationship Id="rId54" Type="http://schemas.openxmlformats.org/officeDocument/2006/relationships/hyperlink" Target="http://www.aig.com/" TargetMode="External"/><Relationship Id="rId1" Type="http://schemas.openxmlformats.org/officeDocument/2006/relationships/hyperlink" Target="http://www.adnic.ae/" TargetMode="External"/><Relationship Id="rId6" Type="http://schemas.openxmlformats.org/officeDocument/2006/relationships/hyperlink" Target="http://www.ascanatakaful.ae/" TargetMode="External"/><Relationship Id="rId15" Type="http://schemas.openxmlformats.org/officeDocument/2006/relationships/hyperlink" Target="http://www.orientunbtakaful.ae/" TargetMode="External"/><Relationship Id="rId23" Type="http://schemas.openxmlformats.org/officeDocument/2006/relationships/hyperlink" Target="http://www.orientonline.ae/" TargetMode="External"/><Relationship Id="rId28" Type="http://schemas.openxmlformats.org/officeDocument/2006/relationships/hyperlink" Target="http://www.damana.com/" TargetMode="External"/><Relationship Id="rId36" Type="http://schemas.openxmlformats.org/officeDocument/2006/relationships/hyperlink" Target="http://www.tmnf.ae/" TargetMode="External"/><Relationship Id="rId49" Type="http://schemas.openxmlformats.org/officeDocument/2006/relationships/hyperlink" Target="http://www.licinternational.com/" TargetMode="External"/><Relationship Id="rId57" Type="http://schemas.openxmlformats.org/officeDocument/2006/relationships/hyperlink" Target="http://www.hayah.com/" TargetMode="External"/><Relationship Id="rId10" Type="http://schemas.openxmlformats.org/officeDocument/2006/relationships/hyperlink" Target="http://www.noortakaful.com/" TargetMode="External"/><Relationship Id="rId31" Type="http://schemas.openxmlformats.org/officeDocument/2006/relationships/hyperlink" Target="http://www.metlife.com/" TargetMode="External"/><Relationship Id="rId44" Type="http://schemas.openxmlformats.org/officeDocument/2006/relationships/hyperlink" Target="http://www.dnirc.com/" TargetMode="External"/><Relationship Id="rId52" Type="http://schemas.openxmlformats.org/officeDocument/2006/relationships/hyperlink" Target="http://www.fpinternational.com/" TargetMode="External"/><Relationship Id="rId60" Type="http://schemas.openxmlformats.org/officeDocument/2006/relationships/hyperlink" Target="http://www.oicgulf.ae/" TargetMode="External"/><Relationship Id="rId4" Type="http://schemas.openxmlformats.org/officeDocument/2006/relationships/hyperlink" Target="http://www.aldhafrainsurance.ae/" TargetMode="External"/><Relationship Id="rId9" Type="http://schemas.openxmlformats.org/officeDocument/2006/relationships/hyperlink" Target="http://www.takaful.a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0">
    <pageSetUpPr fitToPage="1"/>
  </sheetPr>
  <dimension ref="B1:I81"/>
  <sheetViews>
    <sheetView showGridLines="0" rightToLeft="1" tabSelected="1" view="pageBreakPreview" zoomScale="89" zoomScaleNormal="70" zoomScaleSheetLayoutView="100" workbookViewId="0">
      <selection activeCell="L8" sqref="L8"/>
    </sheetView>
  </sheetViews>
  <sheetFormatPr defaultRowHeight="13.2"/>
  <cols>
    <col min="1" max="1" width="6.6640625" customWidth="1"/>
    <col min="2" max="2" width="7.6640625" customWidth="1"/>
    <col min="3" max="3" width="25.33203125" style="18" customWidth="1"/>
    <col min="4" max="4" width="15.6640625" customWidth="1"/>
    <col min="5" max="5" width="68" customWidth="1"/>
    <col min="6" max="6" width="21.109375" customWidth="1"/>
    <col min="7" max="7" width="15.6640625" customWidth="1"/>
    <col min="8" max="8" width="25" customWidth="1"/>
    <col min="9" max="9" width="7.6640625" customWidth="1"/>
  </cols>
  <sheetData>
    <row r="1" spans="2:9" ht="15" customHeight="1">
      <c r="D1" s="4"/>
    </row>
    <row r="2" spans="2:9" ht="15" customHeight="1">
      <c r="D2" s="4"/>
    </row>
    <row r="3" spans="2:9" ht="15" customHeight="1">
      <c r="D3" s="4"/>
    </row>
    <row r="4" spans="2:9" ht="15" customHeight="1">
      <c r="D4" s="4"/>
    </row>
    <row r="5" spans="2:9" ht="15" customHeight="1">
      <c r="D5" s="4"/>
    </row>
    <row r="6" spans="2:9" ht="25.8">
      <c r="B6" s="188" t="s">
        <v>776</v>
      </c>
      <c r="C6" s="188"/>
      <c r="D6" s="188"/>
      <c r="E6" s="188"/>
      <c r="F6" s="188"/>
      <c r="G6" s="188"/>
      <c r="H6" s="188"/>
      <c r="I6" s="188"/>
    </row>
    <row r="7" spans="2:9" ht="25.8">
      <c r="B7" s="188" t="s">
        <v>766</v>
      </c>
      <c r="C7" s="188"/>
      <c r="D7" s="188"/>
      <c r="E7" s="188"/>
      <c r="F7" s="188"/>
      <c r="G7" s="188"/>
      <c r="H7" s="188"/>
      <c r="I7" s="188"/>
    </row>
    <row r="8" spans="2:9" ht="25.8">
      <c r="B8" s="188" t="s">
        <v>12</v>
      </c>
      <c r="C8" s="188"/>
      <c r="D8" s="188"/>
      <c r="E8" s="188"/>
      <c r="F8" s="188"/>
      <c r="G8" s="188"/>
      <c r="H8" s="188"/>
      <c r="I8" s="188"/>
    </row>
    <row r="9" spans="2:9" ht="25.8">
      <c r="B9" s="189">
        <v>2021</v>
      </c>
      <c r="C9" s="189"/>
      <c r="D9" s="189"/>
      <c r="E9" s="189"/>
      <c r="F9" s="189"/>
      <c r="G9" s="189"/>
      <c r="H9" s="189"/>
      <c r="I9" s="189"/>
    </row>
    <row r="12" spans="2:9">
      <c r="B12" s="19" t="s">
        <v>453</v>
      </c>
      <c r="D12" s="18"/>
      <c r="E12" s="18"/>
      <c r="F12" s="18"/>
      <c r="G12" s="18"/>
      <c r="H12" s="18"/>
      <c r="I12" s="19" t="s">
        <v>14</v>
      </c>
    </row>
    <row r="13" spans="2:9">
      <c r="B13" s="19">
        <v>1</v>
      </c>
      <c r="C13" s="173" t="s">
        <v>1209</v>
      </c>
      <c r="D13" s="173"/>
      <c r="E13" s="173"/>
      <c r="F13" s="173"/>
      <c r="G13" s="173"/>
      <c r="H13" s="173" t="s">
        <v>1210</v>
      </c>
      <c r="I13" s="19">
        <v>1</v>
      </c>
    </row>
    <row r="14" spans="2:9">
      <c r="B14" s="19" t="s">
        <v>340</v>
      </c>
      <c r="C14" s="172" t="s">
        <v>454</v>
      </c>
      <c r="D14" s="173"/>
      <c r="E14" s="173"/>
      <c r="F14" s="173"/>
      <c r="G14" s="173"/>
      <c r="H14" s="173" t="s">
        <v>339</v>
      </c>
      <c r="I14" s="19" t="s">
        <v>340</v>
      </c>
    </row>
    <row r="15" spans="2:9">
      <c r="B15" s="19" t="s">
        <v>342</v>
      </c>
      <c r="C15" s="172" t="s">
        <v>455</v>
      </c>
      <c r="D15" s="173"/>
      <c r="E15" s="173"/>
      <c r="F15" s="173"/>
      <c r="G15" s="173"/>
      <c r="H15" s="173" t="s">
        <v>341</v>
      </c>
      <c r="I15" s="19" t="s">
        <v>342</v>
      </c>
    </row>
    <row r="16" spans="2:9">
      <c r="B16" s="19" t="s">
        <v>343</v>
      </c>
      <c r="C16" s="172" t="s">
        <v>456</v>
      </c>
      <c r="D16" s="173"/>
      <c r="E16" s="173"/>
      <c r="F16" s="173"/>
      <c r="G16" s="173"/>
      <c r="H16" s="173" t="s">
        <v>339</v>
      </c>
      <c r="I16" s="19" t="s">
        <v>343</v>
      </c>
    </row>
    <row r="17" spans="2:9">
      <c r="B17" s="19" t="s">
        <v>345</v>
      </c>
      <c r="C17" s="172" t="s">
        <v>457</v>
      </c>
      <c r="D17" s="173"/>
      <c r="E17" s="173"/>
      <c r="F17" s="173"/>
      <c r="G17" s="173"/>
      <c r="H17" s="173" t="s">
        <v>344</v>
      </c>
      <c r="I17" s="19" t="s">
        <v>345</v>
      </c>
    </row>
    <row r="18" spans="2:9">
      <c r="B18" s="19" t="s">
        <v>347</v>
      </c>
      <c r="C18" s="172" t="s">
        <v>458</v>
      </c>
      <c r="D18" s="173"/>
      <c r="E18" s="173"/>
      <c r="F18" s="173"/>
      <c r="G18" s="173"/>
      <c r="H18" s="173" t="s">
        <v>346</v>
      </c>
      <c r="I18" s="19" t="s">
        <v>347</v>
      </c>
    </row>
    <row r="19" spans="2:9">
      <c r="B19" s="19" t="s">
        <v>349</v>
      </c>
      <c r="C19" s="172" t="s">
        <v>459</v>
      </c>
      <c r="D19" s="173"/>
      <c r="E19" s="173"/>
      <c r="F19" s="173"/>
      <c r="G19" s="173"/>
      <c r="H19" s="173" t="s">
        <v>348</v>
      </c>
      <c r="I19" s="19" t="s">
        <v>349</v>
      </c>
    </row>
    <row r="20" spans="2:9">
      <c r="B20" s="19" t="s">
        <v>351</v>
      </c>
      <c r="C20" s="172" t="s">
        <v>460</v>
      </c>
      <c r="D20" s="173"/>
      <c r="E20" s="173"/>
      <c r="F20" s="173"/>
      <c r="G20" s="173"/>
      <c r="H20" s="173" t="s">
        <v>350</v>
      </c>
      <c r="I20" s="19" t="s">
        <v>351</v>
      </c>
    </row>
    <row r="21" spans="2:9">
      <c r="B21" s="19" t="s">
        <v>353</v>
      </c>
      <c r="C21" s="172" t="s">
        <v>461</v>
      </c>
      <c r="D21" s="173"/>
      <c r="E21" s="173"/>
      <c r="F21" s="173"/>
      <c r="G21" s="173"/>
      <c r="H21" s="173" t="s">
        <v>352</v>
      </c>
      <c r="I21" s="19" t="s">
        <v>353</v>
      </c>
    </row>
    <row r="22" spans="2:9">
      <c r="B22" s="53" t="s">
        <v>355</v>
      </c>
      <c r="C22" s="172" t="s">
        <v>462</v>
      </c>
      <c r="D22" s="173"/>
      <c r="E22" s="173"/>
      <c r="F22" s="173"/>
      <c r="G22" s="173"/>
      <c r="H22" s="173" t="s">
        <v>354</v>
      </c>
      <c r="I22" s="53" t="s">
        <v>355</v>
      </c>
    </row>
    <row r="23" spans="2:9">
      <c r="B23" s="53" t="s">
        <v>357</v>
      </c>
      <c r="C23" s="172" t="s">
        <v>463</v>
      </c>
      <c r="D23" s="173"/>
      <c r="E23" s="173"/>
      <c r="F23" s="173"/>
      <c r="G23" s="173"/>
      <c r="H23" s="173" t="s">
        <v>356</v>
      </c>
      <c r="I23" s="53" t="s">
        <v>357</v>
      </c>
    </row>
    <row r="24" spans="2:9">
      <c r="B24" s="53" t="s">
        <v>359</v>
      </c>
      <c r="C24" s="172" t="s">
        <v>464</v>
      </c>
      <c r="D24" s="173"/>
      <c r="E24" s="173"/>
      <c r="F24" s="173"/>
      <c r="G24" s="173"/>
      <c r="H24" s="173" t="s">
        <v>358</v>
      </c>
      <c r="I24" s="53" t="s">
        <v>359</v>
      </c>
    </row>
    <row r="25" spans="2:9">
      <c r="B25" s="53" t="s">
        <v>361</v>
      </c>
      <c r="C25" s="172" t="s">
        <v>465</v>
      </c>
      <c r="D25" s="173"/>
      <c r="E25" s="173"/>
      <c r="F25" s="173"/>
      <c r="G25" s="173"/>
      <c r="H25" s="173" t="s">
        <v>360</v>
      </c>
      <c r="I25" s="53" t="s">
        <v>361</v>
      </c>
    </row>
    <row r="26" spans="2:9">
      <c r="B26" s="53" t="s">
        <v>363</v>
      </c>
      <c r="C26" s="172" t="s">
        <v>466</v>
      </c>
      <c r="D26" s="173"/>
      <c r="E26" s="173"/>
      <c r="F26" s="173"/>
      <c r="G26" s="173"/>
      <c r="H26" s="173" t="s">
        <v>362</v>
      </c>
      <c r="I26" s="53" t="s">
        <v>363</v>
      </c>
    </row>
    <row r="27" spans="2:9">
      <c r="B27" s="53" t="s">
        <v>365</v>
      </c>
      <c r="C27" s="172" t="s">
        <v>467</v>
      </c>
      <c r="D27" s="173"/>
      <c r="E27" s="173"/>
      <c r="F27" s="173"/>
      <c r="G27" s="173"/>
      <c r="H27" s="173" t="s">
        <v>364</v>
      </c>
      <c r="I27" s="53" t="s">
        <v>365</v>
      </c>
    </row>
    <row r="28" spans="2:9">
      <c r="B28" s="53">
        <v>7</v>
      </c>
      <c r="C28" s="172" t="s">
        <v>468</v>
      </c>
      <c r="D28" s="173"/>
      <c r="E28" s="173"/>
      <c r="F28" s="173"/>
      <c r="G28" s="173"/>
      <c r="H28" s="173" t="s">
        <v>366</v>
      </c>
      <c r="I28" s="53">
        <v>7</v>
      </c>
    </row>
    <row r="29" spans="2:9">
      <c r="B29" s="53">
        <v>8</v>
      </c>
      <c r="C29" s="172" t="s">
        <v>469</v>
      </c>
      <c r="D29" s="173"/>
      <c r="E29" s="173"/>
      <c r="F29" s="173"/>
      <c r="G29" s="173"/>
      <c r="H29" s="173" t="s">
        <v>367</v>
      </c>
      <c r="I29" s="53">
        <v>8</v>
      </c>
    </row>
    <row r="30" spans="2:9">
      <c r="B30" s="53" t="s">
        <v>369</v>
      </c>
      <c r="C30" s="172" t="s">
        <v>470</v>
      </c>
      <c r="D30" s="173"/>
      <c r="E30" s="173"/>
      <c r="F30" s="173"/>
      <c r="G30" s="173"/>
      <c r="H30" s="173" t="s">
        <v>368</v>
      </c>
      <c r="I30" s="53" t="s">
        <v>369</v>
      </c>
    </row>
    <row r="31" spans="2:9">
      <c r="B31" s="53" t="s">
        <v>371</v>
      </c>
      <c r="C31" s="172" t="s">
        <v>471</v>
      </c>
      <c r="D31" s="173"/>
      <c r="E31" s="173"/>
      <c r="F31" s="173"/>
      <c r="G31" s="173"/>
      <c r="H31" s="173" t="s">
        <v>370</v>
      </c>
      <c r="I31" s="53" t="s">
        <v>371</v>
      </c>
    </row>
    <row r="32" spans="2:9">
      <c r="B32" s="53" t="s">
        <v>373</v>
      </c>
      <c r="C32" s="172" t="s">
        <v>472</v>
      </c>
      <c r="D32" s="173"/>
      <c r="E32" s="173"/>
      <c r="F32" s="173"/>
      <c r="G32" s="173"/>
      <c r="H32" s="173" t="s">
        <v>372</v>
      </c>
      <c r="I32" s="53" t="s">
        <v>373</v>
      </c>
    </row>
    <row r="33" spans="2:9">
      <c r="B33" s="53" t="s">
        <v>375</v>
      </c>
      <c r="C33" s="172" t="s">
        <v>473</v>
      </c>
      <c r="D33" s="173"/>
      <c r="E33" s="173"/>
      <c r="F33" s="173"/>
      <c r="G33" s="173"/>
      <c r="H33" s="173" t="s">
        <v>374</v>
      </c>
      <c r="I33" s="53" t="s">
        <v>375</v>
      </c>
    </row>
    <row r="34" spans="2:9">
      <c r="B34" s="53" t="s">
        <v>377</v>
      </c>
      <c r="C34" s="172" t="s">
        <v>474</v>
      </c>
      <c r="D34" s="173"/>
      <c r="E34" s="173"/>
      <c r="F34" s="173"/>
      <c r="G34" s="173"/>
      <c r="H34" s="173" t="s">
        <v>376</v>
      </c>
      <c r="I34" s="53" t="s">
        <v>377</v>
      </c>
    </row>
    <row r="35" spans="2:9">
      <c r="B35" s="53" t="s">
        <v>379</v>
      </c>
      <c r="C35" s="172" t="s">
        <v>475</v>
      </c>
      <c r="D35" s="173"/>
      <c r="E35" s="173"/>
      <c r="F35" s="173"/>
      <c r="G35" s="173"/>
      <c r="H35" s="173" t="s">
        <v>378</v>
      </c>
      <c r="I35" s="53" t="s">
        <v>379</v>
      </c>
    </row>
    <row r="36" spans="2:9">
      <c r="B36" s="53" t="s">
        <v>381</v>
      </c>
      <c r="C36" s="172" t="s">
        <v>476</v>
      </c>
      <c r="D36" s="173"/>
      <c r="E36" s="173"/>
      <c r="F36" s="173"/>
      <c r="G36" s="173"/>
      <c r="H36" s="173" t="s">
        <v>380</v>
      </c>
      <c r="I36" s="53" t="s">
        <v>381</v>
      </c>
    </row>
    <row r="37" spans="2:9">
      <c r="B37" s="53" t="s">
        <v>383</v>
      </c>
      <c r="C37" s="172" t="s">
        <v>477</v>
      </c>
      <c r="D37" s="173"/>
      <c r="E37" s="173"/>
      <c r="F37" s="173"/>
      <c r="G37" s="173"/>
      <c r="H37" s="173" t="s">
        <v>382</v>
      </c>
      <c r="I37" s="53" t="s">
        <v>383</v>
      </c>
    </row>
    <row r="38" spans="2:9">
      <c r="B38" s="53" t="s">
        <v>385</v>
      </c>
      <c r="C38" s="172" t="s">
        <v>478</v>
      </c>
      <c r="D38" s="173"/>
      <c r="E38" s="173"/>
      <c r="F38" s="173"/>
      <c r="G38" s="173"/>
      <c r="H38" s="173" t="s">
        <v>384</v>
      </c>
      <c r="I38" s="53" t="s">
        <v>385</v>
      </c>
    </row>
    <row r="39" spans="2:9">
      <c r="B39" s="53" t="s">
        <v>387</v>
      </c>
      <c r="C39" s="172" t="s">
        <v>479</v>
      </c>
      <c r="D39" s="173"/>
      <c r="E39" s="173"/>
      <c r="F39" s="173"/>
      <c r="G39" s="173"/>
      <c r="H39" s="173" t="s">
        <v>386</v>
      </c>
      <c r="I39" s="53" t="s">
        <v>387</v>
      </c>
    </row>
    <row r="40" spans="2:9">
      <c r="B40" s="53" t="s">
        <v>389</v>
      </c>
      <c r="C40" s="172" t="s">
        <v>480</v>
      </c>
      <c r="D40" s="173"/>
      <c r="E40" s="173"/>
      <c r="F40" s="173"/>
      <c r="G40" s="173"/>
      <c r="H40" s="173" t="s">
        <v>388</v>
      </c>
      <c r="I40" s="53" t="s">
        <v>389</v>
      </c>
    </row>
    <row r="41" spans="2:9">
      <c r="B41" s="53" t="s">
        <v>391</v>
      </c>
      <c r="C41" s="172" t="s">
        <v>481</v>
      </c>
      <c r="D41" s="173"/>
      <c r="E41" s="173"/>
      <c r="F41" s="173"/>
      <c r="G41" s="173"/>
      <c r="H41" s="173" t="s">
        <v>390</v>
      </c>
      <c r="I41" s="53" t="s">
        <v>391</v>
      </c>
    </row>
    <row r="42" spans="2:9">
      <c r="B42" s="53" t="s">
        <v>393</v>
      </c>
      <c r="C42" s="172" t="s">
        <v>482</v>
      </c>
      <c r="D42" s="173"/>
      <c r="E42" s="173"/>
      <c r="F42" s="173"/>
      <c r="G42" s="173"/>
      <c r="H42" s="173" t="s">
        <v>392</v>
      </c>
      <c r="I42" s="53" t="s">
        <v>393</v>
      </c>
    </row>
    <row r="43" spans="2:9">
      <c r="B43" s="53" t="s">
        <v>395</v>
      </c>
      <c r="C43" s="172" t="s">
        <v>483</v>
      </c>
      <c r="D43" s="173"/>
      <c r="E43" s="173"/>
      <c r="F43" s="173"/>
      <c r="G43" s="173"/>
      <c r="H43" s="173" t="s">
        <v>394</v>
      </c>
      <c r="I43" s="53" t="s">
        <v>395</v>
      </c>
    </row>
    <row r="44" spans="2:9">
      <c r="B44" s="53" t="s">
        <v>397</v>
      </c>
      <c r="C44" s="172" t="s">
        <v>484</v>
      </c>
      <c r="D44" s="173"/>
      <c r="E44" s="173"/>
      <c r="F44" s="173"/>
      <c r="G44" s="173"/>
      <c r="H44" s="173" t="s">
        <v>396</v>
      </c>
      <c r="I44" s="53" t="s">
        <v>397</v>
      </c>
    </row>
    <row r="45" spans="2:9">
      <c r="B45" s="53" t="s">
        <v>399</v>
      </c>
      <c r="C45" s="172" t="s">
        <v>485</v>
      </c>
      <c r="D45" s="173"/>
      <c r="E45" s="173"/>
      <c r="F45" s="173"/>
      <c r="G45" s="173"/>
      <c r="H45" s="173" t="s">
        <v>398</v>
      </c>
      <c r="I45" s="53" t="s">
        <v>399</v>
      </c>
    </row>
    <row r="46" spans="2:9">
      <c r="B46" s="53" t="s">
        <v>401</v>
      </c>
      <c r="C46" s="172" t="s">
        <v>486</v>
      </c>
      <c r="D46" s="173"/>
      <c r="E46" s="173"/>
      <c r="F46" s="173"/>
      <c r="G46" s="173"/>
      <c r="H46" s="173" t="s">
        <v>400</v>
      </c>
      <c r="I46" s="53" t="s">
        <v>401</v>
      </c>
    </row>
    <row r="47" spans="2:9">
      <c r="B47" s="53" t="s">
        <v>403</v>
      </c>
      <c r="C47" s="172" t="s">
        <v>487</v>
      </c>
      <c r="D47" s="173"/>
      <c r="E47" s="173"/>
      <c r="F47" s="173"/>
      <c r="G47" s="173"/>
      <c r="H47" s="173" t="s">
        <v>402</v>
      </c>
      <c r="I47" s="53" t="s">
        <v>403</v>
      </c>
    </row>
    <row r="48" spans="2:9">
      <c r="B48" s="53" t="s">
        <v>405</v>
      </c>
      <c r="C48" s="172" t="s">
        <v>488</v>
      </c>
      <c r="D48" s="173"/>
      <c r="E48" s="173"/>
      <c r="F48" s="173"/>
      <c r="G48" s="173"/>
      <c r="H48" s="173" t="s">
        <v>404</v>
      </c>
      <c r="I48" s="53" t="s">
        <v>405</v>
      </c>
    </row>
    <row r="49" spans="2:9">
      <c r="B49" s="53">
        <v>18</v>
      </c>
      <c r="C49" s="172" t="s">
        <v>489</v>
      </c>
      <c r="D49" s="173"/>
      <c r="E49" s="173"/>
      <c r="F49" s="173"/>
      <c r="G49" s="173"/>
      <c r="H49" s="173" t="s">
        <v>15</v>
      </c>
      <c r="I49" s="53">
        <v>18</v>
      </c>
    </row>
    <row r="50" spans="2:9">
      <c r="B50" s="53">
        <v>19</v>
      </c>
      <c r="C50" s="172" t="s">
        <v>490</v>
      </c>
      <c r="D50" s="173"/>
      <c r="E50" s="173"/>
      <c r="F50" s="173"/>
      <c r="G50" s="173"/>
      <c r="H50" s="173" t="s">
        <v>16</v>
      </c>
      <c r="I50" s="53">
        <v>19</v>
      </c>
    </row>
    <row r="51" spans="2:9">
      <c r="B51" s="53" t="s">
        <v>407</v>
      </c>
      <c r="C51" s="172" t="s">
        <v>491</v>
      </c>
      <c r="D51" s="173"/>
      <c r="E51" s="173"/>
      <c r="F51" s="173"/>
      <c r="G51" s="173"/>
      <c r="H51" s="173" t="s">
        <v>406</v>
      </c>
      <c r="I51" s="53" t="s">
        <v>407</v>
      </c>
    </row>
    <row r="52" spans="2:9">
      <c r="B52" s="53" t="s">
        <v>409</v>
      </c>
      <c r="C52" s="172" t="s">
        <v>492</v>
      </c>
      <c r="D52" s="173"/>
      <c r="E52" s="173"/>
      <c r="F52" s="173"/>
      <c r="G52" s="173"/>
      <c r="H52" s="173" t="s">
        <v>408</v>
      </c>
      <c r="I52" s="53" t="s">
        <v>409</v>
      </c>
    </row>
    <row r="53" spans="2:9">
      <c r="B53" s="53" t="s">
        <v>411</v>
      </c>
      <c r="C53" s="172" t="s">
        <v>493</v>
      </c>
      <c r="D53" s="173"/>
      <c r="E53" s="173"/>
      <c r="F53" s="173"/>
      <c r="G53" s="173"/>
      <c r="H53" s="173" t="s">
        <v>410</v>
      </c>
      <c r="I53" s="53" t="s">
        <v>411</v>
      </c>
    </row>
    <row r="54" spans="2:9">
      <c r="B54" s="53" t="s">
        <v>1208</v>
      </c>
      <c r="C54" s="172" t="s">
        <v>494</v>
      </c>
      <c r="D54" s="173"/>
      <c r="E54" s="173"/>
      <c r="F54" s="173"/>
      <c r="G54" s="173"/>
      <c r="H54" s="173" t="s">
        <v>412</v>
      </c>
      <c r="I54" s="53" t="s">
        <v>1208</v>
      </c>
    </row>
    <row r="55" spans="2:9">
      <c r="B55" s="53" t="s">
        <v>414</v>
      </c>
      <c r="C55" s="172" t="s">
        <v>495</v>
      </c>
      <c r="D55" s="173"/>
      <c r="E55" s="173"/>
      <c r="F55" s="173"/>
      <c r="G55" s="173"/>
      <c r="H55" s="173" t="s">
        <v>413</v>
      </c>
      <c r="I55" s="53" t="s">
        <v>414</v>
      </c>
    </row>
    <row r="56" spans="2:9">
      <c r="B56" s="53" t="s">
        <v>416</v>
      </c>
      <c r="C56" s="172" t="s">
        <v>496</v>
      </c>
      <c r="D56" s="173"/>
      <c r="E56" s="173"/>
      <c r="F56" s="173"/>
      <c r="G56" s="173"/>
      <c r="H56" s="173" t="s">
        <v>415</v>
      </c>
      <c r="I56" s="53" t="s">
        <v>416</v>
      </c>
    </row>
    <row r="57" spans="2:9">
      <c r="B57" s="53" t="s">
        <v>418</v>
      </c>
      <c r="C57" s="172" t="s">
        <v>497</v>
      </c>
      <c r="D57" s="173"/>
      <c r="E57" s="173"/>
      <c r="F57" s="173"/>
      <c r="G57" s="173"/>
      <c r="H57" s="173" t="s">
        <v>417</v>
      </c>
      <c r="I57" s="53" t="s">
        <v>418</v>
      </c>
    </row>
    <row r="58" spans="2:9">
      <c r="B58" s="53" t="s">
        <v>420</v>
      </c>
      <c r="C58" s="172" t="s">
        <v>498</v>
      </c>
      <c r="D58" s="173"/>
      <c r="E58" s="173"/>
      <c r="F58" s="173"/>
      <c r="G58" s="173"/>
      <c r="H58" s="173" t="s">
        <v>419</v>
      </c>
      <c r="I58" s="53" t="s">
        <v>420</v>
      </c>
    </row>
    <row r="59" spans="2:9">
      <c r="B59" s="53" t="s">
        <v>422</v>
      </c>
      <c r="C59" s="172" t="s">
        <v>499</v>
      </c>
      <c r="D59" s="173"/>
      <c r="E59" s="173"/>
      <c r="F59" s="173"/>
      <c r="G59" s="173"/>
      <c r="H59" s="173" t="s">
        <v>421</v>
      </c>
      <c r="I59" s="53" t="s">
        <v>422</v>
      </c>
    </row>
    <row r="60" spans="2:9">
      <c r="B60" s="53" t="s">
        <v>424</v>
      </c>
      <c r="C60" s="172" t="s">
        <v>500</v>
      </c>
      <c r="D60" s="173"/>
      <c r="E60" s="173"/>
      <c r="F60" s="173"/>
      <c r="G60" s="173"/>
      <c r="H60" s="173" t="s">
        <v>423</v>
      </c>
      <c r="I60" s="53" t="s">
        <v>424</v>
      </c>
    </row>
    <row r="61" spans="2:9">
      <c r="B61" s="53">
        <v>25</v>
      </c>
      <c r="C61" s="172" t="s">
        <v>501</v>
      </c>
      <c r="D61" s="173"/>
      <c r="E61" s="173"/>
      <c r="F61" s="173"/>
      <c r="G61" s="173"/>
      <c r="H61" s="173" t="s">
        <v>261</v>
      </c>
      <c r="I61" s="53">
        <v>25</v>
      </c>
    </row>
    <row r="62" spans="2:9">
      <c r="B62" s="53" t="s">
        <v>329</v>
      </c>
      <c r="C62" s="172" t="s">
        <v>502</v>
      </c>
      <c r="D62" s="173"/>
      <c r="E62" s="173"/>
      <c r="F62" s="173"/>
      <c r="G62" s="173"/>
      <c r="H62" s="173" t="s">
        <v>425</v>
      </c>
      <c r="I62" s="53" t="s">
        <v>329</v>
      </c>
    </row>
    <row r="63" spans="2:9">
      <c r="B63" s="53" t="s">
        <v>333</v>
      </c>
      <c r="C63" s="172" t="s">
        <v>503</v>
      </c>
      <c r="D63" s="173"/>
      <c r="E63" s="173"/>
      <c r="F63" s="173"/>
      <c r="G63" s="173"/>
      <c r="H63" s="173" t="s">
        <v>426</v>
      </c>
      <c r="I63" s="53" t="s">
        <v>333</v>
      </c>
    </row>
    <row r="64" spans="2:9">
      <c r="B64" s="53" t="s">
        <v>428</v>
      </c>
      <c r="C64" s="172" t="s">
        <v>504</v>
      </c>
      <c r="D64" s="173"/>
      <c r="E64" s="173"/>
      <c r="F64" s="173"/>
      <c r="G64" s="173"/>
      <c r="H64" s="173" t="s">
        <v>427</v>
      </c>
      <c r="I64" s="53" t="s">
        <v>428</v>
      </c>
    </row>
    <row r="65" spans="2:9">
      <c r="B65" s="53" t="s">
        <v>430</v>
      </c>
      <c r="C65" s="172" t="s">
        <v>505</v>
      </c>
      <c r="D65" s="173"/>
      <c r="E65" s="173"/>
      <c r="F65" s="173"/>
      <c r="G65" s="173"/>
      <c r="H65" s="173" t="s">
        <v>429</v>
      </c>
      <c r="I65" s="53" t="s">
        <v>430</v>
      </c>
    </row>
    <row r="66" spans="2:9">
      <c r="B66" s="53" t="s">
        <v>330</v>
      </c>
      <c r="C66" s="172" t="s">
        <v>506</v>
      </c>
      <c r="D66" s="173"/>
      <c r="E66" s="173"/>
      <c r="F66" s="173"/>
      <c r="G66" s="173"/>
      <c r="H66" s="173" t="s">
        <v>431</v>
      </c>
      <c r="I66" s="53" t="s">
        <v>330</v>
      </c>
    </row>
    <row r="67" spans="2:9">
      <c r="B67" s="53" t="s">
        <v>334</v>
      </c>
      <c r="C67" s="172" t="s">
        <v>507</v>
      </c>
      <c r="D67" s="173"/>
      <c r="E67" s="173"/>
      <c r="F67" s="173"/>
      <c r="G67" s="173"/>
      <c r="H67" s="173" t="s">
        <v>432</v>
      </c>
      <c r="I67" s="53" t="s">
        <v>334</v>
      </c>
    </row>
    <row r="68" spans="2:9">
      <c r="B68" s="53" t="s">
        <v>331</v>
      </c>
      <c r="C68" s="172" t="s">
        <v>508</v>
      </c>
      <c r="D68" s="173"/>
      <c r="E68" s="173"/>
      <c r="F68" s="173"/>
      <c r="G68" s="173"/>
      <c r="H68" s="173" t="s">
        <v>433</v>
      </c>
      <c r="I68" s="53" t="s">
        <v>331</v>
      </c>
    </row>
    <row r="69" spans="2:9">
      <c r="B69" s="53" t="s">
        <v>335</v>
      </c>
      <c r="C69" s="172" t="s">
        <v>509</v>
      </c>
      <c r="D69" s="173"/>
      <c r="E69" s="173"/>
      <c r="F69" s="173"/>
      <c r="G69" s="173"/>
      <c r="H69" s="173" t="s">
        <v>434</v>
      </c>
      <c r="I69" s="53" t="s">
        <v>335</v>
      </c>
    </row>
    <row r="70" spans="2:9">
      <c r="B70" s="53" t="s">
        <v>332</v>
      </c>
      <c r="C70" s="172" t="s">
        <v>510</v>
      </c>
      <c r="D70" s="173"/>
      <c r="E70" s="173"/>
      <c r="F70" s="173"/>
      <c r="G70" s="173"/>
      <c r="H70" s="173" t="s">
        <v>435</v>
      </c>
      <c r="I70" s="53" t="s">
        <v>332</v>
      </c>
    </row>
    <row r="71" spans="2:9">
      <c r="B71" s="53" t="s">
        <v>336</v>
      </c>
      <c r="C71" s="172" t="s">
        <v>511</v>
      </c>
      <c r="D71" s="173"/>
      <c r="E71" s="173"/>
      <c r="F71" s="173"/>
      <c r="G71" s="173"/>
      <c r="H71" s="173" t="s">
        <v>436</v>
      </c>
      <c r="I71" s="53" t="s">
        <v>336</v>
      </c>
    </row>
    <row r="72" spans="2:9">
      <c r="B72" s="53" t="s">
        <v>438</v>
      </c>
      <c r="C72" s="172" t="s">
        <v>512</v>
      </c>
      <c r="D72" s="173"/>
      <c r="E72" s="173"/>
      <c r="F72" s="173"/>
      <c r="G72" s="173"/>
      <c r="H72" s="173" t="s">
        <v>437</v>
      </c>
      <c r="I72" s="53" t="s">
        <v>438</v>
      </c>
    </row>
    <row r="73" spans="2:9">
      <c r="B73" s="53" t="s">
        <v>440</v>
      </c>
      <c r="C73" s="172" t="s">
        <v>513</v>
      </c>
      <c r="D73" s="173"/>
      <c r="E73" s="173"/>
      <c r="F73" s="173"/>
      <c r="G73" s="173"/>
      <c r="H73" s="173" t="s">
        <v>439</v>
      </c>
      <c r="I73" s="53" t="s">
        <v>440</v>
      </c>
    </row>
    <row r="74" spans="2:9">
      <c r="B74" s="53" t="s">
        <v>442</v>
      </c>
      <c r="C74" s="172" t="s">
        <v>514</v>
      </c>
      <c r="D74" s="173"/>
      <c r="E74" s="173"/>
      <c r="F74" s="173"/>
      <c r="G74" s="173"/>
      <c r="H74" s="173" t="s">
        <v>441</v>
      </c>
      <c r="I74" s="53" t="s">
        <v>442</v>
      </c>
    </row>
    <row r="75" spans="2:9">
      <c r="B75" s="53" t="s">
        <v>444</v>
      </c>
      <c r="C75" s="172" t="s">
        <v>515</v>
      </c>
      <c r="D75" s="173"/>
      <c r="E75" s="173"/>
      <c r="F75" s="173"/>
      <c r="G75" s="173"/>
      <c r="H75" s="173" t="s">
        <v>443</v>
      </c>
      <c r="I75" s="53" t="s">
        <v>444</v>
      </c>
    </row>
    <row r="76" spans="2:9">
      <c r="B76" s="53" t="s">
        <v>446</v>
      </c>
      <c r="C76" s="172" t="s">
        <v>516</v>
      </c>
      <c r="D76" s="173"/>
      <c r="E76" s="173"/>
      <c r="F76" s="173"/>
      <c r="G76" s="173"/>
      <c r="H76" s="173" t="s">
        <v>445</v>
      </c>
      <c r="I76" s="53" t="s">
        <v>446</v>
      </c>
    </row>
    <row r="77" spans="2:9">
      <c r="B77" s="53" t="s">
        <v>448</v>
      </c>
      <c r="C77" s="172" t="s">
        <v>517</v>
      </c>
      <c r="D77" s="173"/>
      <c r="E77" s="173"/>
      <c r="F77" s="173"/>
      <c r="G77" s="173"/>
      <c r="H77" s="173" t="s">
        <v>447</v>
      </c>
      <c r="I77" s="53" t="s">
        <v>448</v>
      </c>
    </row>
    <row r="78" spans="2:9">
      <c r="B78" s="53" t="s">
        <v>450</v>
      </c>
      <c r="C78" s="172" t="s">
        <v>518</v>
      </c>
      <c r="D78" s="173"/>
      <c r="E78" s="173"/>
      <c r="F78" s="173"/>
      <c r="G78" s="173"/>
      <c r="H78" s="173" t="s">
        <v>449</v>
      </c>
      <c r="I78" s="53" t="s">
        <v>450</v>
      </c>
    </row>
    <row r="79" spans="2:9">
      <c r="B79" s="53" t="s">
        <v>452</v>
      </c>
      <c r="C79" s="172" t="s">
        <v>519</v>
      </c>
      <c r="D79" s="173"/>
      <c r="E79" s="173"/>
      <c r="F79" s="173"/>
      <c r="G79" s="173"/>
      <c r="H79" s="173" t="s">
        <v>451</v>
      </c>
      <c r="I79" s="53" t="s">
        <v>452</v>
      </c>
    </row>
    <row r="80" spans="2:9">
      <c r="B80" s="174">
        <v>35</v>
      </c>
      <c r="C80" s="173" t="s">
        <v>906</v>
      </c>
      <c r="D80" s="173"/>
      <c r="E80" s="173"/>
      <c r="F80" s="173"/>
      <c r="G80" s="173"/>
      <c r="H80" s="173" t="s">
        <v>907</v>
      </c>
      <c r="I80" s="174">
        <v>35</v>
      </c>
    </row>
    <row r="81" spans="2:9">
      <c r="B81" s="174">
        <v>36</v>
      </c>
      <c r="C81" s="173" t="s">
        <v>1032</v>
      </c>
      <c r="D81" s="173"/>
      <c r="E81" s="173"/>
      <c r="F81" s="173"/>
      <c r="G81" s="173"/>
      <c r="H81" s="173" t="s">
        <v>1031</v>
      </c>
      <c r="I81" s="174">
        <v>36</v>
      </c>
    </row>
  </sheetData>
  <mergeCells count="4">
    <mergeCell ref="B6:I6"/>
    <mergeCell ref="B7:I7"/>
    <mergeCell ref="B8:I8"/>
    <mergeCell ref="B9:I9"/>
  </mergeCells>
  <hyperlinks>
    <hyperlink ref="C14:H14" location="'1A'!A1" display="اجمالي الأقساط المكتتبة لتأمين الممتلكات والمسؤوليات والتأمين على الأشخاص وتكوين الأموال وفقاً لشركات التأمين الوطنية وشركات التأمين الأجنبية."/>
    <hyperlink ref="C15:H15" location="'1B'!A1" display="اجمالي الأقساط المكتتبة لتأمين الممتلكات والمسؤوليات والتأمين على الأشخاص وتكوين الأموال وفقا لشركات التأمين التقليدي الوطنية وشركات التأمين التكافلي."/>
    <hyperlink ref="C16:H16" location="'1C'!A1" display="اجمالي الأقساط المكتتبة لتأمين الممتلكات والمسؤوليات والتأمين على الأشخاص وتكوين الأموال للشركات الوطنية والشركات الأجنبية خلال عشر سنوات."/>
    <hyperlink ref="C17:H17" location="'2A'!A1" display="اجمالي الأقساط المكتتبة وفقا لشركات التأمين الوطنية وشركات التأمين الاجنبية ووفقا لكل فرع من فروع التأمين."/>
    <hyperlink ref="C18:H18" location="'2B'!A1" display="اجمالي الأقساط المكتتبة وفقا لشركات التأمين التقليدي الوطنية وشركات التأمين التكافلي ووفقا لكل فرع من فروع التأمين."/>
    <hyperlink ref="C19:H19" location="'2C'!A1" display="اجمالي الأقساط المكتتبة لشركات التامين على الأشخاص وتكوين الأموال وشركات تامين الممتلكات والمسؤوليات والشركات التي تمارس النوعين معا."/>
    <hyperlink ref="C20:H20" location="'3A'!A1" display="صافي الأقساط المكتتبة وفقا لشركات التأمين الوطنية والأجنبية."/>
    <hyperlink ref="C21:H21" location="'3B'!A1" display="صافي الأقساط المكتتبة وفقا لشركات التأمين التقليدي الوطنية وشركات التأمين التكافلي الوطنية."/>
    <hyperlink ref="C22:H22" location="'4A'!A1" display="نسبة الأقساط المحتفظ بها وفقا لشركات التأمين الوطنية وشركات التأمين الأجنبية."/>
    <hyperlink ref="C23:H23" location="'4B'!A1" display="نسبة الأقساط المحتفظ بها وفقا لشركات التأمين التقليدي الوطنية وشركات التأمين التكافلي الوطنية."/>
    <hyperlink ref="C24:H24" location="'5A'!A1" display="اجمالي الأقساط المكتسبة وفقا لشركات التأمين الوطنية وشركات التأمين الأجنبية."/>
    <hyperlink ref="C25:H25" location="'5B'!A1" display="اجمالي الأقساط المكتسبة وفقا لشركات التأمين التقليدي الوطنية وشركات التأمين التكافلي."/>
    <hyperlink ref="C26:H26" location="'6A'!A1" display="صافي الأقساط المكتسبة وفقا لشركات التأمين الوطنية وشركات التأمين الأجنبية."/>
    <hyperlink ref="C27:H27" location="'6B'!A1" display="صافي الأقساط المكتسبة وفقا لشركات التأمين التقليدي الوطنية وشركات التأمين التكافلي الوطنية."/>
    <hyperlink ref="C28:H28" location="'7'!A1" display="اجمالي الأقساط المكتتبة وأعداد وثائق التأمين ومعدل القسط لكل وثيقة من كل فرع من فروع التامين. "/>
    <hyperlink ref="C29:H29" location="'8'!A1" display="اجمالي الأقساط المكتتبة والعمولات المدفوعة حسب قنوات التوزيع لشركات التأمين الوطنية وشركات التأمين الأجنبية."/>
    <hyperlink ref="C30:H30" location="'9A'!A1" display="اجمالي المخصصات الفنية وفقا لشركات التأمين الوطنية وشركات التأمين الأجنبية."/>
    <hyperlink ref="C31:H31" location="'9B'!A1" display="اجمالي المخصصات الفنية وفقا لشركات التأمين التقليدي الوطنية وشركات التأمين التكافلي الوطنية."/>
    <hyperlink ref="C32:H32" location="'9C'!A1" display="اجمالي المخصصات الفنية لشركات التامين على الأشخاص وتكوين الأموال وشركات تامين الممتلكات والمسؤوليات والشركات التي تمارس النوعين معا."/>
    <hyperlink ref="C33:H33" location="'10A'!A1" display="صافي المخصصات الفنية حسب فرع التأمين وفقا لشركات التأمين الوطنية والأجنبية."/>
    <hyperlink ref="C34:H34" location="'10B'!A1" display="صافي المخصصات الفنية وفقا لشركات التأمين التقليدي الوطنية وشركات التأمين التكافلي."/>
    <hyperlink ref="C35:H35" location="'11A'!A1" display="إجمالي انواع المخصصات الفنية قبل استبعاد إعادة التامين ووفقا لكل نوع من المخصصات الفنية."/>
    <hyperlink ref="C36:H36" location="'11B'!A1" display="صافي انواع المخصصات الفنية بعد استبعاد إعادة التامين ووفقا لكل نوع من المخصصات الفنية."/>
    <hyperlink ref="C37:H37" location="'12A'!A1" display="اجمالي المطالبات المدفوعة والمتكبدة وفقا لشركات التأمين الوطنية وشركات التأمين الأجنبية."/>
    <hyperlink ref="C38:H38" location="'12B'!A1" display=" اجمالي المطالبات المدفوعة والمتكبدة وفقا لشركات التأمين التقليدي الوطنية وشركات التأمين التكافلي الوطنية."/>
    <hyperlink ref="C39:H39" location="'13A'!A1" display="صافي المطالبات المدفوعة والمتكبدة وفقا لشركات التأمين الوطنية وشركات التأمين الأجنبية."/>
    <hyperlink ref="C40:H40" location="'13B'!A1" display="صافي المطالبات المدفوعة والمتكبدة وفقا لشركات التأمين التقليدي الوطنية وشركات التأمين التكافلي الوطنية."/>
    <hyperlink ref="C41:H41" location="'14A'!A1" display="نسب الخسارة &quot;الإجمالية&quot; قبل استبعاد إعادة التأمين وفقا لشركات التأمين الوطنية والاجنبية."/>
    <hyperlink ref="C42:H42" location="'14B'!A1" display="نسب الخسارة &quot;الإجمالية&quot; قبل استبعاد إعادة التأمين وفقا لشركات التأمين التقليدي الوطنية وشركات التأمين التكافلي الوطنية."/>
    <hyperlink ref="C43:H43" location="'15A'!A1" display="نسب الخسارة &quot;الصافية&quot; بعد استبعاد إعادة التامين وفقا لشركات التأمين الوطنية وشركات التأمين الأجنبية. "/>
    <hyperlink ref="C44:H44" location="'15B'!A1" display="نسب الخسارة &quot;الصافية&quot; بعد استبعاد إعادة التامين وفقا لشركات التأمين التقليدي الوطنية وشركات التأمين التكافلي الوطنية ووفقا لكل فرع من فروع التأمين."/>
    <hyperlink ref="C45:H45" location="'16A'!A1" display="نسبة العمولات ونسبة المصاريف والنسبة المجمعة &quot;الإجمالية&quot; قبل استبعاد إعادة التأمين وفقا لشركات التأمين الوطنية والاجنبية ووفقا لكل فرع من فروع التأمين."/>
    <hyperlink ref="C46:H46" location="'16B'!A1" display="نسبة العمولات ونسبة المصاريف والنسبة المجمعة &quot;الإجمالية&quot; قبل استبعاد إعادة التأمين لشركات التأمين التقليدي الوطنية وشركات التأمين التكافلي الوطنية ووفقا لكل فرع من فروع التأمين."/>
    <hyperlink ref="C47:H47" location="'17A'!A1" display="نسبة العمولات ونسبة المصاريف والنسبة المجمعة &quot;الصافية&quot; بعد استبعاد إعادة التأمين وفقا لشركات التأمين الوطنية وشركات التأمين الاجنبية ووفقا لكل فرع من فروع التأمين."/>
    <hyperlink ref="C48:H48" location="'17B'!A1" display="نسبة العمولات ونسبة المصاريف والنسبة المجمعة &quot;الصافية&quot; بعد استبعاد إعادة التأمين لشركات التأمين التقليدي الوطنية وشركات التأمين التكافلي ووفقا لكل فرع من فروع التأمين."/>
    <hyperlink ref="C49:H49" location="'18'!A1" display="تحليل ربحية فرع تأمين المركبات “إجمالي&quot; قبل استبعاد إعادة التأمين وبعد استبعاد إعادة التامين &quot;صافي&quot;."/>
    <hyperlink ref="C50:H50" location="'19'!A1" display="تحليل ربحية فرع التأمين الصحي “إجمالي&quot; قبل استبعاد إعادة التأمين و&quot;صافي&quot; بعد استبعاد إعادة التامين."/>
    <hyperlink ref="C51:H51" location="'20A'!A1" display="اجمالي الأموال المستثمرة للشركات وفقا للفئات الاستثمارية وفقا لشركات التأمين الوطنية وشركات التأمين الأجنبية."/>
    <hyperlink ref="C52:H52" location="'20B'!A1" display="اجمالي الأموال المستثمرة للشركات وفقا للفئات الاستثمارية لشركات التأمين التقليدي الوطنية وشركات التأمين التكافلي."/>
    <hyperlink ref="C53:H53" location="'21A'!A1" display="قائمة المركز المالي للشركات وفقا لشركات التأمين الوطنية وشركات الاجنبية العاملة في الدولة."/>
    <hyperlink ref="C54:H54" location="'21B'!A1" display="قائمة المركز المالي لشركات التأمين التقليدي الوطنية وشركات التأمين التكافلي الوطنية."/>
    <hyperlink ref="C55:H55" location="'22A'!A1" display="قائمة الدخل للشركات وفقا لشركات التأمين الوطنية والأجنبية."/>
    <hyperlink ref="C56:H56" location="'22B'!A1" display="قائمة الدخل لشركات التأمين التقليدي الوطنية وشركات التأمين التكافلي الوطنية."/>
    <hyperlink ref="C57:H57" location="'23A'!A1" display="تحليل الملاءة المالية لكافة شركات التأمين العاملة في القطاع."/>
    <hyperlink ref="C58:H58" location="'23B'!A1" display="تحليل الملاءة المالية لشركات التأمين الوطنية."/>
    <hyperlink ref="C59:H59" location="'24A'!A1" display="اجمالي الأقساط المكتتبة حسب الامارة ووفقا لكل فرع من فروع التأمين."/>
    <hyperlink ref="C60:H60" location="'24B'!A1" display="صافي الأقساط المكتتبة حسب الامارة ووفقا لكل فرع من فروع التأمين."/>
    <hyperlink ref="C61:H61" location="'25'!A1" display="عدد وثائق التأمين حسب الامارة ووفقا لكل فرع من فروع التأمين."/>
    <hyperlink ref="C62:H62" location="'26A'!A1" display="اجمالي الأقساط غير المكتسبة حسب الامارة ووفقا لكل فرع من فروع التأمين."/>
    <hyperlink ref="C63:H63" location="'26B'!A1" display="صافي الأقساط غير المكتسبة حسب الامارة ووفقا لكل فرع من فروع التأمين."/>
    <hyperlink ref="C64:H64" location="'27A'!A1" display="اجمالي المطالبات المدفوعة حسب الامارة ووفقا لكل فرع من فروع التأمين."/>
    <hyperlink ref="C65:H65" location="'27B'!A1" display="صافي المطالبات المدفوعة حسب الامارة ووفقا لكل فرع من فروع التأمين."/>
    <hyperlink ref="C66:H66" location="'28A'!A1" display="بيانات التأمين لإمارة دبي بالقيمة الاجمالية."/>
    <hyperlink ref="C67:H67" location="'28B'!A1" display="بيانات التأمين لإمارة دبي بالقيمة الصافية."/>
    <hyperlink ref="C68:H68" location="'29A'!A1" display="بيانات التأمين لإمارة أبو ظبي بالقيمة الاجمالية."/>
    <hyperlink ref="C69:H69" location="'29B'!A1" display="بيانات التأمين لإمارة أبو ظبي بالقيمة الصافية."/>
    <hyperlink ref="C70:H70" location="'30A'!A1" display="بيانات التأمين لإمارة عجمان بالقيمة الاجمالية."/>
    <hyperlink ref="C71:H71" location="'30B'!A1" display="بيانات التأمين لإمارة عجمان بالقيمة الصافية."/>
    <hyperlink ref="C72:H72" location="'31A'!A1" display="بيانات التأمين لإمارة أم القيوين بالقيمة الاجمالية."/>
    <hyperlink ref="C73:H73" location="'31B'!A1" display="بيانات التأمين لإمارة ام القيوين بالقيمة الصافية."/>
    <hyperlink ref="C74:H74" location="'32A'!A1" display="بيانات التأمين لإمارة الشارقة بالقيمة الاجمالية."/>
    <hyperlink ref="C75:H75" location="'32B'!A1" display="بيانات التأمين لإمارة الشارقة بالقيمة الصافية."/>
    <hyperlink ref="C76:H76" location="'33A'!A1" display="بيانات التأمين لإمارة رأس الخيمة بالقيمة الاجمالية."/>
    <hyperlink ref="C77:H77" location="'33B'!A1" display="بيانات التأمين لإمارة رأس الخيمة بالقيمة الصافية."/>
    <hyperlink ref="C78:H78" location="'34A'!A1" display="بيانات التأمين لإمارة الفجيرة بالقيمة الاجمالية."/>
    <hyperlink ref="C79:H79" location="'34B'!A1" display="بيانات التأمين لإمارة الفجيرة بالقيمة الصافية."/>
    <hyperlink ref="C13:H13" location="'Insurance Sector Developments'!A1" display="تطور نشاط قطاع التأمين"/>
    <hyperlink ref="C80:H80" location="'Ins. Companies'!A1" display="دليل شركات التأمين في دولة الإمارات العربية المتحدة"/>
    <hyperlink ref="C81:H81" location="Glossary!A1" display="قائمة مصطلحات التأمين المُستخدمة في التقرير"/>
  </hyperlinks>
  <printOptions horizontalCentered="1"/>
  <pageMargins left="0.25" right="0.25" top="0.75" bottom="0.75" header="0.3" footer="0.3"/>
  <pageSetup paperSize="9" scale="46" orientation="landscape" r:id="rId1"/>
  <headerFooter>
    <oddHeader>&amp;L&amp;"Calibri"&amp;10&amp;K317100CBUAE Classification: Public&amp;1#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8">
    <pageSetUpPr fitToPage="1"/>
  </sheetPr>
  <dimension ref="B1:I31"/>
  <sheetViews>
    <sheetView showGridLines="0" rightToLeft="1" view="pageBreakPreview" zoomScale="115" zoomScaleNormal="7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760</v>
      </c>
      <c r="C6" s="193"/>
      <c r="D6" s="193"/>
      <c r="E6" s="193"/>
      <c r="F6" s="193"/>
      <c r="G6" s="193"/>
      <c r="H6" s="193"/>
      <c r="I6" s="193"/>
    </row>
    <row r="7" spans="2:9" ht="20.25" customHeight="1">
      <c r="B7" s="201" t="s">
        <v>538</v>
      </c>
      <c r="C7" s="201"/>
      <c r="D7" s="201"/>
      <c r="E7" s="201"/>
      <c r="F7" s="201"/>
      <c r="G7" s="201"/>
      <c r="H7" s="201"/>
      <c r="I7" s="201"/>
    </row>
    <row r="8" spans="2:9" ht="20.25" customHeight="1">
      <c r="B8" s="194" t="s">
        <v>524</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615</v>
      </c>
      <c r="C11" s="65"/>
      <c r="D11" s="65"/>
      <c r="E11" s="65"/>
      <c r="F11" s="1"/>
      <c r="G11" s="1"/>
      <c r="H11" s="1"/>
      <c r="I11" s="54" t="s">
        <v>616</v>
      </c>
    </row>
    <row r="12" spans="2:9" ht="15" customHeight="1">
      <c r="B12" s="7" t="s">
        <v>13</v>
      </c>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48">
        <f>'3A'!C15</f>
        <v>2020</v>
      </c>
      <c r="D15" s="78">
        <f>'3A'!D15</f>
        <v>2021</v>
      </c>
      <c r="E15" s="78">
        <f>'3A'!E15</f>
        <v>2020</v>
      </c>
      <c r="F15" s="78">
        <f>'3A'!F15</f>
        <v>2021</v>
      </c>
      <c r="G15" s="78">
        <f>'3A'!G15</f>
        <v>2020</v>
      </c>
      <c r="H15" s="78">
        <f>'3A'!H15</f>
        <v>2021</v>
      </c>
      <c r="I15" s="195"/>
    </row>
    <row r="16" spans="2:9" ht="21" customHeight="1">
      <c r="B16" s="12" t="s">
        <v>33</v>
      </c>
      <c r="C16" s="55">
        <v>388522.49381312059</v>
      </c>
      <c r="D16" s="55">
        <v>397773.48109425389</v>
      </c>
      <c r="E16" s="55">
        <v>32263.019888027662</v>
      </c>
      <c r="F16" s="55">
        <v>44344.308429731747</v>
      </c>
      <c r="G16" s="55">
        <f t="shared" ref="G16:H20" si="0">E16+C16</f>
        <v>420785.51370114827</v>
      </c>
      <c r="H16" s="55">
        <f>F16+D16</f>
        <v>442117.78952398564</v>
      </c>
      <c r="I16" s="13" t="s">
        <v>32</v>
      </c>
    </row>
    <row r="17" spans="2:9" ht="21" customHeight="1">
      <c r="B17" s="12" t="s">
        <v>297</v>
      </c>
      <c r="C17" s="55">
        <v>215499.32386991865</v>
      </c>
      <c r="D17" s="55">
        <v>191547.53620347433</v>
      </c>
      <c r="E17" s="55">
        <v>8163.3424873690774</v>
      </c>
      <c r="F17" s="55">
        <v>9708.0509701378032</v>
      </c>
      <c r="G17" s="55">
        <f t="shared" si="0"/>
        <v>223662.66635728773</v>
      </c>
      <c r="H17" s="55">
        <f t="shared" si="0"/>
        <v>201255.58717361215</v>
      </c>
      <c r="I17" s="13" t="s">
        <v>298</v>
      </c>
    </row>
    <row r="18" spans="2:9" ht="21" customHeight="1">
      <c r="B18" s="12" t="s">
        <v>566</v>
      </c>
      <c r="C18" s="55">
        <v>2067739.2054584981</v>
      </c>
      <c r="D18" s="55">
        <v>1782597.9917502147</v>
      </c>
      <c r="E18" s="55">
        <v>633087.77237505303</v>
      </c>
      <c r="F18" s="55">
        <v>658653.70576712594</v>
      </c>
      <c r="G18" s="55">
        <f t="shared" si="0"/>
        <v>2700826.9778335514</v>
      </c>
      <c r="H18" s="55">
        <f t="shared" si="0"/>
        <v>2441251.6975173405</v>
      </c>
      <c r="I18" s="13" t="s">
        <v>23</v>
      </c>
    </row>
    <row r="19" spans="2:9" ht="21" customHeight="1">
      <c r="B19" s="12" t="s">
        <v>34</v>
      </c>
      <c r="C19" s="55">
        <v>455835.58661523275</v>
      </c>
      <c r="D19" s="55">
        <v>384005.58298946347</v>
      </c>
      <c r="E19" s="55">
        <v>16068.716574467062</v>
      </c>
      <c r="F19" s="55">
        <v>19568.331568700007</v>
      </c>
      <c r="G19" s="55">
        <f t="shared" si="0"/>
        <v>471904.30318969983</v>
      </c>
      <c r="H19" s="55">
        <f t="shared" si="0"/>
        <v>403573.91455816349</v>
      </c>
      <c r="I19" s="13" t="s">
        <v>24</v>
      </c>
    </row>
    <row r="20" spans="2:9" ht="21" customHeight="1">
      <c r="B20" s="12" t="s">
        <v>564</v>
      </c>
      <c r="C20" s="55">
        <v>401914.44488424429</v>
      </c>
      <c r="D20" s="55">
        <v>578684.21051719203</v>
      </c>
      <c r="E20" s="55">
        <v>64020.032549711919</v>
      </c>
      <c r="F20" s="55">
        <v>74388.711890682505</v>
      </c>
      <c r="G20" s="55">
        <f t="shared" si="0"/>
        <v>465934.47743395623</v>
      </c>
      <c r="H20" s="55">
        <f t="shared" si="0"/>
        <v>653072.92240787449</v>
      </c>
      <c r="I20" s="13" t="s">
        <v>563</v>
      </c>
    </row>
    <row r="21" spans="2:9" ht="21" customHeight="1">
      <c r="B21" s="14" t="s">
        <v>42</v>
      </c>
      <c r="C21" s="56">
        <f t="shared" ref="C21:H21" si="1">C16+C17+C18+C19+C20</f>
        <v>3529511.0546410144</v>
      </c>
      <c r="D21" s="56">
        <f t="shared" si="1"/>
        <v>3334608.802554599</v>
      </c>
      <c r="E21" s="56">
        <f t="shared" si="1"/>
        <v>753602.88387462869</v>
      </c>
      <c r="F21" s="56">
        <f t="shared" si="1"/>
        <v>806663.108626378</v>
      </c>
      <c r="G21" s="56">
        <f t="shared" si="1"/>
        <v>4283113.9385156436</v>
      </c>
      <c r="H21" s="56">
        <f t="shared" si="1"/>
        <v>4141271.9111809758</v>
      </c>
      <c r="I21" s="15" t="s">
        <v>38</v>
      </c>
    </row>
    <row r="22" spans="2:9" ht="21" customHeight="1">
      <c r="C22" s="16"/>
      <c r="D22" s="16"/>
      <c r="E22" s="16"/>
      <c r="F22" s="16"/>
      <c r="G22" s="16"/>
      <c r="H22" s="16"/>
    </row>
    <row r="23" spans="2:9" ht="21" customHeight="1">
      <c r="B23" s="14" t="s">
        <v>43</v>
      </c>
      <c r="C23" s="56">
        <v>6801824.5806850055</v>
      </c>
      <c r="D23" s="56">
        <v>7227798.6795334416</v>
      </c>
      <c r="E23" s="56">
        <v>1194659.3727781281</v>
      </c>
      <c r="F23" s="56">
        <v>1181610.8678310306</v>
      </c>
      <c r="G23" s="56">
        <f t="shared" ref="G23:H23" si="2">E23+C23</f>
        <v>7996483.9534631334</v>
      </c>
      <c r="H23" s="56">
        <f t="shared" si="2"/>
        <v>8409409.5473644715</v>
      </c>
      <c r="I23" s="15" t="s">
        <v>39</v>
      </c>
    </row>
    <row r="24" spans="2:9" ht="21" customHeight="1">
      <c r="C24" s="16"/>
      <c r="D24" s="16"/>
      <c r="E24" s="16"/>
      <c r="F24" s="16"/>
      <c r="G24" s="16"/>
      <c r="H24" s="16"/>
    </row>
    <row r="25" spans="2:9" ht="21" customHeight="1">
      <c r="B25" s="12" t="s">
        <v>35</v>
      </c>
      <c r="C25" s="55">
        <v>213921.34506255563</v>
      </c>
      <c r="D25" s="55">
        <v>235188.6714102226</v>
      </c>
      <c r="E25" s="55">
        <v>33992.882235902725</v>
      </c>
      <c r="F25" s="55">
        <v>28034.193716589205</v>
      </c>
      <c r="G25" s="61">
        <f t="shared" ref="G25:H28" si="3">E25+C25</f>
        <v>247914.22729845834</v>
      </c>
      <c r="H25" s="61">
        <f t="shared" si="3"/>
        <v>263222.86512681178</v>
      </c>
      <c r="I25" s="13" t="s">
        <v>25</v>
      </c>
    </row>
    <row r="26" spans="2:9" ht="21" customHeight="1">
      <c r="B26" s="12" t="s">
        <v>36</v>
      </c>
      <c r="C26" s="55">
        <v>138792.76506995599</v>
      </c>
      <c r="D26" s="55">
        <v>414696.67218831304</v>
      </c>
      <c r="E26" s="55">
        <v>-142345.50596071818</v>
      </c>
      <c r="F26" s="55">
        <v>44684.549531193596</v>
      </c>
      <c r="G26" s="61">
        <f t="shared" si="3"/>
        <v>-3552.7408907621866</v>
      </c>
      <c r="H26" s="61">
        <f t="shared" si="3"/>
        <v>459381.22171950666</v>
      </c>
      <c r="I26" s="13" t="s">
        <v>26</v>
      </c>
    </row>
    <row r="27" spans="2:9" ht="21" customHeight="1">
      <c r="B27" s="12" t="s">
        <v>37</v>
      </c>
      <c r="C27" s="55">
        <v>481729.98837357335</v>
      </c>
      <c r="D27" s="55">
        <v>637381.91821581975</v>
      </c>
      <c r="E27" s="55">
        <v>463499.08839499915</v>
      </c>
      <c r="F27" s="55">
        <v>406498.87563570263</v>
      </c>
      <c r="G27" s="61">
        <f t="shared" si="3"/>
        <v>945229.07676857244</v>
      </c>
      <c r="H27" s="61">
        <f t="shared" si="3"/>
        <v>1043880.7938515224</v>
      </c>
      <c r="I27" s="13" t="s">
        <v>27</v>
      </c>
    </row>
    <row r="28" spans="2:9" ht="21" customHeight="1">
      <c r="B28" s="12" t="s">
        <v>565</v>
      </c>
      <c r="C28" s="55">
        <v>0</v>
      </c>
      <c r="D28" s="55">
        <v>0</v>
      </c>
      <c r="E28" s="55">
        <v>1783.8371353789344</v>
      </c>
      <c r="F28" s="55">
        <v>44.250840000000004</v>
      </c>
      <c r="G28" s="61">
        <f t="shared" si="3"/>
        <v>1783.8371353789344</v>
      </c>
      <c r="H28" s="61">
        <f t="shared" si="3"/>
        <v>44.250840000000004</v>
      </c>
      <c r="I28" s="13" t="s">
        <v>28</v>
      </c>
    </row>
    <row r="29" spans="2:9" ht="21" customHeight="1">
      <c r="B29" s="14" t="s">
        <v>44</v>
      </c>
      <c r="C29" s="56">
        <f t="shared" ref="C29:H29" si="4">C25+C26+C27+C28</f>
        <v>834444.09850608488</v>
      </c>
      <c r="D29" s="56">
        <f t="shared" si="4"/>
        <v>1287267.2618143554</v>
      </c>
      <c r="E29" s="56">
        <f t="shared" si="4"/>
        <v>356930.30180556263</v>
      </c>
      <c r="F29" s="56">
        <f t="shared" si="4"/>
        <v>479261.86972348543</v>
      </c>
      <c r="G29" s="56">
        <f t="shared" si="4"/>
        <v>1191374.4003116477</v>
      </c>
      <c r="H29" s="56">
        <f t="shared" si="4"/>
        <v>1766529.1315378409</v>
      </c>
      <c r="I29" s="15" t="s">
        <v>40</v>
      </c>
    </row>
    <row r="30" spans="2:9" ht="21" customHeight="1">
      <c r="C30" s="16"/>
      <c r="D30" s="16"/>
      <c r="E30" s="16"/>
      <c r="F30" s="16"/>
      <c r="G30" s="16"/>
      <c r="H30" s="16"/>
    </row>
    <row r="31" spans="2:9" ht="21" customHeight="1">
      <c r="B31" s="14" t="s">
        <v>264</v>
      </c>
      <c r="C31" s="56">
        <f t="shared" ref="C31:H31" si="5">C21+C23+C29</f>
        <v>11165779.733832106</v>
      </c>
      <c r="D31" s="56">
        <f t="shared" si="5"/>
        <v>11849674.743902396</v>
      </c>
      <c r="E31" s="56">
        <f t="shared" si="5"/>
        <v>2305192.5584583194</v>
      </c>
      <c r="F31" s="56">
        <f t="shared" si="5"/>
        <v>2467535.8461808939</v>
      </c>
      <c r="G31" s="56">
        <f t="shared" si="5"/>
        <v>13470972.292290425</v>
      </c>
      <c r="H31" s="56">
        <f t="shared" si="5"/>
        <v>14317210.590083288</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9">
    <pageSetUpPr fitToPage="1"/>
  </sheetPr>
  <dimension ref="B1:I31"/>
  <sheetViews>
    <sheetView showGridLines="0" rightToLeft="1" view="pageBreakPreview" zoomScale="115" zoomScaleNormal="9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761</v>
      </c>
      <c r="C6" s="193"/>
      <c r="D6" s="193"/>
      <c r="E6" s="193"/>
      <c r="F6" s="193"/>
      <c r="G6" s="193"/>
      <c r="H6" s="193"/>
      <c r="I6" s="193"/>
    </row>
    <row r="7" spans="2:9" ht="20.25" customHeight="1">
      <c r="B7" s="201" t="s">
        <v>539</v>
      </c>
      <c r="C7" s="201"/>
      <c r="D7" s="201"/>
      <c r="E7" s="201"/>
      <c r="F7" s="201"/>
      <c r="G7" s="201"/>
      <c r="H7" s="201"/>
      <c r="I7" s="201"/>
    </row>
    <row r="8" spans="2:9" ht="20.25" customHeight="1">
      <c r="B8" s="194" t="s">
        <v>540</v>
      </c>
      <c r="C8" s="194"/>
      <c r="D8" s="194"/>
      <c r="E8" s="194"/>
      <c r="F8" s="194"/>
      <c r="G8" s="194"/>
      <c r="H8" s="194"/>
      <c r="I8" s="194"/>
    </row>
    <row r="9" spans="2:9" ht="15" customHeight="1">
      <c r="B9" s="205" t="s">
        <v>525</v>
      </c>
      <c r="C9" s="205"/>
      <c r="D9" s="205"/>
      <c r="E9" s="205"/>
      <c r="F9" s="205"/>
      <c r="G9" s="205"/>
      <c r="H9" s="205"/>
      <c r="I9" s="205"/>
    </row>
    <row r="10" spans="2:9" ht="15" customHeight="1">
      <c r="B10" s="50"/>
      <c r="C10" s="50"/>
      <c r="D10" s="50"/>
      <c r="E10" s="50"/>
      <c r="F10" s="50"/>
      <c r="G10" s="50"/>
      <c r="H10" s="50"/>
      <c r="I10" s="50"/>
    </row>
    <row r="11" spans="2:9" ht="15" customHeight="1">
      <c r="B11" s="7" t="s">
        <v>617</v>
      </c>
      <c r="C11" s="65"/>
      <c r="D11" s="65"/>
      <c r="E11" s="65"/>
      <c r="F11" s="1"/>
      <c r="G11" s="1"/>
      <c r="H11" s="1"/>
      <c r="I11" s="54" t="s">
        <v>618</v>
      </c>
    </row>
    <row r="12" spans="2:9" ht="15" customHeight="1">
      <c r="B12" s="7" t="s">
        <v>13</v>
      </c>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48">
        <f>'3B'!C15</f>
        <v>2020</v>
      </c>
      <c r="D15" s="78">
        <f>'3B'!D15</f>
        <v>2021</v>
      </c>
      <c r="E15" s="78">
        <f>'3B'!E15</f>
        <v>2020</v>
      </c>
      <c r="F15" s="78">
        <f>'3B'!F15</f>
        <v>2021</v>
      </c>
      <c r="G15" s="78">
        <f>'3B'!G15</f>
        <v>2020</v>
      </c>
      <c r="H15" s="78">
        <f>'3B'!H15</f>
        <v>2021</v>
      </c>
      <c r="I15" s="195"/>
    </row>
    <row r="16" spans="2:9" ht="21" customHeight="1">
      <c r="B16" s="12" t="s">
        <v>33</v>
      </c>
      <c r="C16" s="63">
        <f>IFERROR('3A'!C16/'2A'!C16,"")</f>
        <v>0.15135865231172788</v>
      </c>
      <c r="D16" s="63">
        <f>IFERROR('3A'!D16/'2A'!D16,"")</f>
        <v>0.15930996830193325</v>
      </c>
      <c r="E16" s="63">
        <f>IFERROR('3A'!E16/'2A'!E16,"")</f>
        <v>0.64971693385686868</v>
      </c>
      <c r="F16" s="63">
        <f>IFERROR('3A'!F16/'2A'!F16,"")</f>
        <v>0.60597855367927289</v>
      </c>
      <c r="G16" s="63">
        <f>IFERROR('3A'!G16/'2A'!G16,"")</f>
        <v>0.24128248194008925</v>
      </c>
      <c r="H16" s="63">
        <f>IFERROR('3A'!H16/'2A'!H16,"")</f>
        <v>0.23512176855145975</v>
      </c>
      <c r="I16" s="13" t="s">
        <v>32</v>
      </c>
    </row>
    <row r="17" spans="2:9" ht="21" customHeight="1">
      <c r="B17" s="12" t="s">
        <v>297</v>
      </c>
      <c r="C17" s="63">
        <f>IFERROR('3A'!C17/'2A'!C17,"")</f>
        <v>0.18658236524818214</v>
      </c>
      <c r="D17" s="63">
        <f>IFERROR('3A'!D17/'2A'!D17,"")</f>
        <v>0.17034850634927676</v>
      </c>
      <c r="E17" s="63">
        <f>IFERROR('3A'!E17/'2A'!E17,"")</f>
        <v>0.53707436379046314</v>
      </c>
      <c r="F17" s="63">
        <f>IFERROR('3A'!F17/'2A'!F17,"")</f>
        <v>0.5726609728206058</v>
      </c>
      <c r="G17" s="63">
        <f>IFERROR('3A'!G17/'2A'!G17,"")</f>
        <v>0.25510119099265466</v>
      </c>
      <c r="H17" s="63">
        <f>IFERROR('3A'!H17/'2A'!H17,"")</f>
        <v>0.24877265077775004</v>
      </c>
      <c r="I17" s="13" t="s">
        <v>298</v>
      </c>
    </row>
    <row r="18" spans="2:9" ht="21" customHeight="1">
      <c r="B18" s="12" t="s">
        <v>566</v>
      </c>
      <c r="C18" s="63">
        <f>IFERROR('3A'!C18/'2A'!C18,"")</f>
        <v>0.70913274424425821</v>
      </c>
      <c r="D18" s="63">
        <f>IFERROR('3A'!D18/'2A'!D18,"")</f>
        <v>0.71597938122113591</v>
      </c>
      <c r="E18" s="63">
        <f>IFERROR('3A'!E18/'2A'!E18,"")</f>
        <v>0.8729908138248903</v>
      </c>
      <c r="F18" s="63">
        <f>IFERROR('3A'!F18/'2A'!F18,"")</f>
        <v>0.90480337341416661</v>
      </c>
      <c r="G18" s="63">
        <f>IFERROR('3A'!G18/'2A'!G18,"")</f>
        <v>0.7545271520245127</v>
      </c>
      <c r="H18" s="63">
        <f>IFERROR('3A'!H18/'2A'!H18,"")</f>
        <v>0.76872054641933574</v>
      </c>
      <c r="I18" s="13" t="s">
        <v>23</v>
      </c>
    </row>
    <row r="19" spans="2:9" ht="21" customHeight="1">
      <c r="B19" s="12" t="s">
        <v>34</v>
      </c>
      <c r="C19" s="63">
        <f>IFERROR('3A'!C19/'2A'!C19,"")</f>
        <v>0.20487807296286764</v>
      </c>
      <c r="D19" s="63">
        <f>IFERROR('3A'!D19/'2A'!D19,"")</f>
        <v>0.17494058622324363</v>
      </c>
      <c r="E19" s="63">
        <f>IFERROR('3A'!E19/'2A'!E19,"")</f>
        <v>0.55288492991452809</v>
      </c>
      <c r="F19" s="63">
        <f>IFERROR('3A'!F19/'2A'!F19,"")</f>
        <v>0.42110401751139975</v>
      </c>
      <c r="G19" s="63">
        <f>IFERROR('3A'!G19/'2A'!G19,"")</f>
        <v>0.23114735360174163</v>
      </c>
      <c r="H19" s="63">
        <f>IFERROR('3A'!H19/'2A'!H19,"")</f>
        <v>0.19182667620158894</v>
      </c>
      <c r="I19" s="13" t="s">
        <v>24</v>
      </c>
    </row>
    <row r="20" spans="2:9" ht="21" customHeight="1">
      <c r="B20" s="12" t="s">
        <v>564</v>
      </c>
      <c r="C20" s="63">
        <f>IFERROR('3A'!C20/'2A'!C20,"")</f>
        <v>0.19771960502775332</v>
      </c>
      <c r="D20" s="63">
        <f>IFERROR('3A'!D20/'2A'!D20,"")</f>
        <v>0.22102124472425777</v>
      </c>
      <c r="E20" s="63">
        <f>IFERROR('3A'!E20/'2A'!E20,"")</f>
        <v>0.49319542834052016</v>
      </c>
      <c r="F20" s="63">
        <f>IFERROR('3A'!F20/'2A'!F20,"")</f>
        <v>0.44893172023633815</v>
      </c>
      <c r="G20" s="63">
        <f>IFERROR('3A'!G20/'2A'!G20,"")</f>
        <v>0.24366363544680969</v>
      </c>
      <c r="H20" s="63">
        <f>IFERROR('3A'!H20/'2A'!H20,"")</f>
        <v>0.25436203816287672</v>
      </c>
      <c r="I20" s="13" t="s">
        <v>563</v>
      </c>
    </row>
    <row r="21" spans="2:9" ht="21" customHeight="1">
      <c r="B21" s="14" t="s">
        <v>42</v>
      </c>
      <c r="C21" s="36">
        <f>IFERROR('3A'!C21/'2A'!C21,"")</f>
        <v>0.34409962580433945</v>
      </c>
      <c r="D21" s="36">
        <f>IFERROR('3A'!D21/'2A'!D21,"")</f>
        <v>0.32794299387828135</v>
      </c>
      <c r="E21" s="36">
        <f>IFERROR('3A'!E21/'2A'!E21,"")</f>
        <v>0.71904240934341612</v>
      </c>
      <c r="F21" s="36">
        <f>IFERROR('3A'!F21/'2A'!F21,"")</f>
        <v>0.70223354521647208</v>
      </c>
      <c r="G21" s="36">
        <f>IFERROR('3A'!G21/'2A'!G21,"")</f>
        <v>0.41661836160874077</v>
      </c>
      <c r="H21" s="36">
        <f>IFERROR('3A'!H21/'2A'!H21,"")</f>
        <v>0.39688320988310694</v>
      </c>
      <c r="I21" s="15" t="s">
        <v>38</v>
      </c>
    </row>
    <row r="22" spans="2:9" ht="21" customHeight="1">
      <c r="C22" s="37"/>
      <c r="D22" s="37"/>
      <c r="E22" s="37"/>
      <c r="F22" s="37"/>
      <c r="G22" s="37"/>
      <c r="H22" s="37"/>
    </row>
    <row r="23" spans="2:9" ht="21" customHeight="1">
      <c r="B23" s="14" t="s">
        <v>43</v>
      </c>
      <c r="C23" s="36">
        <f>IFERROR('3A'!C23/'2A'!C23,"")</f>
        <v>0.5562840073777876</v>
      </c>
      <c r="D23" s="36">
        <f>IFERROR('3A'!D23/'2A'!D23,"")</f>
        <v>0.56566402597121623</v>
      </c>
      <c r="E23" s="36">
        <f>IFERROR('3A'!E23/'2A'!E23,"")</f>
        <v>0.65655345551647171</v>
      </c>
      <c r="F23" s="36">
        <f>IFERROR('3A'!F23/'2A'!F23,"")</f>
        <v>0.66442315644175409</v>
      </c>
      <c r="G23" s="36">
        <f>IFERROR('3A'!G23/'2A'!G23,"")</f>
        <v>0.58099884615461073</v>
      </c>
      <c r="H23" s="36">
        <f>IFERROR('3A'!H23/'2A'!H23,"")</f>
        <v>0.59052608773626447</v>
      </c>
      <c r="I23" s="15" t="s">
        <v>39</v>
      </c>
    </row>
    <row r="24" spans="2:9" ht="21" customHeight="1">
      <c r="C24" s="37"/>
      <c r="D24" s="37"/>
      <c r="E24" s="37"/>
      <c r="F24" s="37"/>
      <c r="G24" s="37"/>
      <c r="H24" s="37"/>
    </row>
    <row r="25" spans="2:9" ht="21" customHeight="1">
      <c r="B25" s="12" t="s">
        <v>35</v>
      </c>
      <c r="C25" s="63">
        <f>IFERROR('3A'!C25/'2A'!C25,"")</f>
        <v>0.40139123918030523</v>
      </c>
      <c r="D25" s="63">
        <f>IFERROR('3A'!D25/'2A'!D25,"")</f>
        <v>0.39248627311036027</v>
      </c>
      <c r="E25" s="63">
        <f>IFERROR('3A'!E25/'2A'!E25,"")</f>
        <v>0.27204078380642349</v>
      </c>
      <c r="F25" s="63">
        <f>IFERROR('3A'!F25/'2A'!F25,"")</f>
        <v>0.28113303294737846</v>
      </c>
      <c r="G25" s="63">
        <f>IFERROR('3A'!G25/'2A'!G25,"")</f>
        <v>0.37455146187510313</v>
      </c>
      <c r="H25" s="63">
        <f>IFERROR('3A'!H25/'2A'!H25,"")</f>
        <v>0.37082673416344702</v>
      </c>
      <c r="I25" s="13" t="s">
        <v>25</v>
      </c>
    </row>
    <row r="26" spans="2:9" ht="21" customHeight="1">
      <c r="B26" s="12" t="s">
        <v>36</v>
      </c>
      <c r="C26" s="63">
        <f>IFERROR('3A'!C26/'2A'!C26,"")</f>
        <v>-6.2124782680857546E-3</v>
      </c>
      <c r="D26" s="63">
        <f>IFERROR('3A'!D26/'2A'!D26,"")</f>
        <v>0.49681135864927189</v>
      </c>
      <c r="E26" s="63">
        <f>IFERROR('3A'!E26/'2A'!E26,"")</f>
        <v>0.8430968939399921</v>
      </c>
      <c r="F26" s="63">
        <f>IFERROR('3A'!F26/'2A'!F26,"")</f>
        <v>0.27728210625843019</v>
      </c>
      <c r="G26" s="63">
        <f>IFERROR('3A'!G26/'2A'!G26,"")</f>
        <v>5.1595069437987598E-2</v>
      </c>
      <c r="H26" s="63">
        <f>IFERROR('3A'!H26/'2A'!H26,"")</f>
        <v>0.49152041441591954</v>
      </c>
      <c r="I26" s="13" t="s">
        <v>26</v>
      </c>
    </row>
    <row r="27" spans="2:9" ht="21" customHeight="1">
      <c r="B27" s="12" t="s">
        <v>37</v>
      </c>
      <c r="C27" s="63">
        <f>IFERROR('3A'!C27/'2A'!C27,"")</f>
        <v>0.90102442964800367</v>
      </c>
      <c r="D27" s="63">
        <f>IFERROR('3A'!D27/'2A'!D27,"")</f>
        <v>0.88524124233318702</v>
      </c>
      <c r="E27" s="63">
        <f>IFERROR('3A'!E27/'2A'!E27,"")</f>
        <v>0.97135276582775265</v>
      </c>
      <c r="F27" s="63">
        <f>IFERROR('3A'!F27/'2A'!F27,"")</f>
        <v>0.9759170015820785</v>
      </c>
      <c r="G27" s="63">
        <f>IFERROR('3A'!G27/'2A'!G27,"")</f>
        <v>0.95870543127789731</v>
      </c>
      <c r="H27" s="63">
        <f>IFERROR('3A'!H27/'2A'!H27,"")</f>
        <v>0.96082145110403827</v>
      </c>
      <c r="I27" s="13" t="s">
        <v>27</v>
      </c>
    </row>
    <row r="28" spans="2:9" ht="21" customHeight="1">
      <c r="B28" s="12" t="s">
        <v>565</v>
      </c>
      <c r="C28" s="63">
        <f>IFERROR('3A'!C28/'2A'!C28,"")</f>
        <v>0.97000388003204696</v>
      </c>
      <c r="D28" s="63">
        <f>IFERROR('3A'!D28/'2A'!D28,"")</f>
        <v>0.5531355</v>
      </c>
      <c r="E28" s="63">
        <f>IFERROR('3A'!E28/'2A'!E28,"")</f>
        <v>0.99945797912413392</v>
      </c>
      <c r="F28" s="63">
        <f>IFERROR('3A'!F28/'2A'!F28,"")</f>
        <v>0.99918653233280474</v>
      </c>
      <c r="G28" s="63">
        <f>IFERROR('3A'!G28/'2A'!G28,"")</f>
        <v>0.99938682013233782</v>
      </c>
      <c r="H28" s="63">
        <f>IFERROR('3A'!H28/'2A'!H28,"")</f>
        <v>0.99885134191316061</v>
      </c>
      <c r="I28" s="13" t="s">
        <v>28</v>
      </c>
    </row>
    <row r="29" spans="2:9" ht="21" customHeight="1">
      <c r="B29" s="14" t="s">
        <v>44</v>
      </c>
      <c r="C29" s="36">
        <f>IFERROR('3A'!C29/'2A'!C29,"")</f>
        <v>0.53176658165623181</v>
      </c>
      <c r="D29" s="36">
        <f>IFERROR('3A'!D29/'2A'!D29,"")</f>
        <v>0.6366790553345788</v>
      </c>
      <c r="E29" s="36">
        <f>IFERROR('3A'!E29/'2A'!E29,"")</f>
        <v>0.95445751181864025</v>
      </c>
      <c r="F29" s="36">
        <f>IFERROR('3A'!F29/'2A'!F29,"")</f>
        <v>0.95557862195991283</v>
      </c>
      <c r="G29" s="36">
        <f>IFERROR('3A'!G29/'2A'!G29,"")</f>
        <v>0.83590050785012637</v>
      </c>
      <c r="H29" s="36">
        <f>IFERROR('3A'!H29/'2A'!H29,"")</f>
        <v>0.85693438939011002</v>
      </c>
      <c r="I29" s="15" t="s">
        <v>40</v>
      </c>
    </row>
    <row r="30" spans="2:9" ht="21" customHeight="1">
      <c r="C30" s="37"/>
      <c r="D30" s="37"/>
      <c r="E30" s="37"/>
      <c r="F30" s="37"/>
      <c r="G30" s="37"/>
      <c r="H30" s="37"/>
    </row>
    <row r="31" spans="2:9" ht="21" customHeight="1">
      <c r="B31" s="14" t="s">
        <v>264</v>
      </c>
      <c r="C31" s="36">
        <f>IFERROR('3A'!C31/'2A'!C31,"")</f>
        <v>0.46351670474849732</v>
      </c>
      <c r="D31" s="36">
        <f>IFERROR('3A'!D31/'2A'!D31,"")</f>
        <v>0.47299816647884996</v>
      </c>
      <c r="E31" s="36">
        <f>IFERROR('3A'!E31/'2A'!E31,"")</f>
        <v>0.79788341183960909</v>
      </c>
      <c r="F31" s="36">
        <f>IFERROR('3A'!F31/'2A'!F31,"")</f>
        <v>0.80049731480304165</v>
      </c>
      <c r="G31" s="36">
        <f>IFERROR('3A'!G31/'2A'!G31,"")</f>
        <v>0.56921802546977673</v>
      </c>
      <c r="H31" s="36">
        <f>IFERROR('3A'!H31/'2A'!H31,"")</f>
        <v>0.57681147518457265</v>
      </c>
      <c r="I31" s="15" t="s">
        <v>41</v>
      </c>
    </row>
  </sheetData>
  <mergeCells count="12">
    <mergeCell ref="B9:I9"/>
    <mergeCell ref="B8:I8"/>
    <mergeCell ref="B6:I6"/>
    <mergeCell ref="B7:I7"/>
    <mergeCell ref="B13:B15"/>
    <mergeCell ref="C13:D13"/>
    <mergeCell ref="E13:F13"/>
    <mergeCell ref="G13:H13"/>
    <mergeCell ref="I13:I15"/>
    <mergeCell ref="C14:D14"/>
    <mergeCell ref="E14:F14"/>
    <mergeCell ref="G14:H14"/>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I31"/>
  <sheetViews>
    <sheetView showGridLines="0" rightToLeft="1" view="pageBreakPreview" zoomScale="115" zoomScaleNormal="8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761</v>
      </c>
      <c r="C6" s="193"/>
      <c r="D6" s="193"/>
      <c r="E6" s="193"/>
      <c r="F6" s="193"/>
      <c r="G6" s="193"/>
      <c r="H6" s="193"/>
      <c r="I6" s="193"/>
    </row>
    <row r="7" spans="2:9" ht="20.25" customHeight="1">
      <c r="B7" s="201" t="s">
        <v>539</v>
      </c>
      <c r="C7" s="201"/>
      <c r="D7" s="201"/>
      <c r="E7" s="201"/>
      <c r="F7" s="201"/>
      <c r="G7" s="201"/>
      <c r="H7" s="201"/>
      <c r="I7" s="201"/>
    </row>
    <row r="8" spans="2:9" ht="20.25" customHeight="1">
      <c r="B8" s="194" t="s">
        <v>540</v>
      </c>
      <c r="C8" s="194"/>
      <c r="D8" s="194"/>
      <c r="E8" s="194"/>
      <c r="F8" s="194"/>
      <c r="G8" s="194"/>
      <c r="H8" s="194"/>
      <c r="I8" s="194"/>
    </row>
    <row r="9" spans="2:9" ht="15" customHeight="1">
      <c r="B9" s="205" t="s">
        <v>525</v>
      </c>
      <c r="C9" s="205"/>
      <c r="D9" s="205"/>
      <c r="E9" s="205"/>
      <c r="F9" s="205"/>
      <c r="G9" s="205"/>
      <c r="H9" s="205"/>
      <c r="I9" s="205"/>
    </row>
    <row r="10" spans="2:9" ht="15" customHeight="1">
      <c r="B10" s="50"/>
      <c r="C10" s="50"/>
      <c r="D10" s="50"/>
      <c r="E10" s="50"/>
      <c r="F10" s="50"/>
      <c r="G10" s="50"/>
      <c r="H10" s="50"/>
      <c r="I10" s="50"/>
    </row>
    <row r="11" spans="2:9" ht="15" customHeight="1">
      <c r="B11" s="7" t="s">
        <v>619</v>
      </c>
      <c r="C11" s="65"/>
      <c r="D11" s="65"/>
      <c r="E11" s="65"/>
      <c r="F11" s="1"/>
      <c r="G11" s="1"/>
      <c r="H11" s="1"/>
      <c r="I11" s="54" t="s">
        <v>620</v>
      </c>
    </row>
    <row r="12" spans="2:9" ht="15" customHeight="1">
      <c r="B12" s="7" t="s">
        <v>13</v>
      </c>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78">
        <f>'3B'!C15</f>
        <v>2020</v>
      </c>
      <c r="D15" s="78">
        <f>'3B'!D15</f>
        <v>2021</v>
      </c>
      <c r="E15" s="78">
        <f>'3B'!E15</f>
        <v>2020</v>
      </c>
      <c r="F15" s="78">
        <f>'3B'!F15</f>
        <v>2021</v>
      </c>
      <c r="G15" s="78">
        <f>'3B'!G15</f>
        <v>2020</v>
      </c>
      <c r="H15" s="78">
        <f>'3B'!H15</f>
        <v>2021</v>
      </c>
      <c r="I15" s="195"/>
    </row>
    <row r="16" spans="2:9" ht="21" customHeight="1">
      <c r="B16" s="12" t="s">
        <v>33</v>
      </c>
      <c r="C16" s="63">
        <f>IFERROR('3B'!C16/'2B'!C16,"")</f>
        <v>0.15571145135516959</v>
      </c>
      <c r="D16" s="63">
        <f>IFERROR('3B'!D16/'2B'!D16,"")</f>
        <v>0.16328974103967003</v>
      </c>
      <c r="E16" s="63">
        <f>IFERROR('3B'!E16/'2B'!E16,"")</f>
        <v>0.11323858554801412</v>
      </c>
      <c r="F16" s="63">
        <f>IFERROR('3B'!F16/'2B'!F16,"")</f>
        <v>0.13072941512213829</v>
      </c>
      <c r="G16" s="63">
        <f>IFERROR('3B'!G16/'2B'!G16,"")</f>
        <v>0.15135865231172785</v>
      </c>
      <c r="H16" s="63">
        <f>IFERROR('3B'!H16/'2B'!H16,"")</f>
        <v>0.15930996830193328</v>
      </c>
      <c r="I16" s="13" t="s">
        <v>32</v>
      </c>
    </row>
    <row r="17" spans="2:9" ht="21" customHeight="1">
      <c r="B17" s="12" t="s">
        <v>297</v>
      </c>
      <c r="C17" s="63">
        <f>IFERROR('3B'!C17/'2B'!C17,"")</f>
        <v>0.18635570939120571</v>
      </c>
      <c r="D17" s="63">
        <f>IFERROR('3B'!D17/'2B'!D17,"")</f>
        <v>0.1700111395184323</v>
      </c>
      <c r="E17" s="63">
        <f>IFERROR('3B'!E17/'2B'!E17,"")</f>
        <v>0.19277172124427555</v>
      </c>
      <c r="F17" s="63">
        <f>IFERROR('3B'!F17/'2B'!F17,"")</f>
        <v>0.17729001388723215</v>
      </c>
      <c r="G17" s="63">
        <f>IFERROR('3B'!G17/'2B'!G17,"")</f>
        <v>0.18658236524818211</v>
      </c>
      <c r="H17" s="63">
        <f>IFERROR('3B'!H17/'2B'!H17,"")</f>
        <v>0.17034850634927678</v>
      </c>
      <c r="I17" s="13" t="s">
        <v>298</v>
      </c>
    </row>
    <row r="18" spans="2:9" ht="21" customHeight="1">
      <c r="B18" s="12" t="s">
        <v>566</v>
      </c>
      <c r="C18" s="63">
        <f>IFERROR('3B'!C18/'2B'!C18,"")</f>
        <v>0.70657263862614306</v>
      </c>
      <c r="D18" s="63">
        <f>IFERROR('3B'!D18/'2B'!D18,"")</f>
        <v>0.70278254932990558</v>
      </c>
      <c r="E18" s="63">
        <f>IFERROR('3B'!E18/'2B'!E18,"")</f>
        <v>0.71762514640464503</v>
      </c>
      <c r="F18" s="63">
        <f>IFERROR('3B'!F18/'2B'!F18,"")</f>
        <v>0.75431455873333852</v>
      </c>
      <c r="G18" s="63">
        <f>IFERROR('3B'!G18/'2B'!G18,"")</f>
        <v>0.70913274424425821</v>
      </c>
      <c r="H18" s="63">
        <f>IFERROR('3B'!H18/'2B'!H18,"")</f>
        <v>0.71597938122113602</v>
      </c>
      <c r="I18" s="13" t="s">
        <v>23</v>
      </c>
    </row>
    <row r="19" spans="2:9" ht="21" customHeight="1">
      <c r="B19" s="12" t="s">
        <v>34</v>
      </c>
      <c r="C19" s="63">
        <f>IFERROR('3B'!C19/'2B'!C19,"")</f>
        <v>0.20485921909885141</v>
      </c>
      <c r="D19" s="63">
        <f>IFERROR('3B'!D19/'2B'!D19,"")</f>
        <v>0.17289297404248272</v>
      </c>
      <c r="E19" s="63">
        <f>IFERROR('3B'!E19/'2B'!E19,"")</f>
        <v>0.20541436667975535</v>
      </c>
      <c r="F19" s="63">
        <f>IFERROR('3B'!F19/'2B'!F19,"")</f>
        <v>0.22790877875438131</v>
      </c>
      <c r="G19" s="63">
        <f>IFERROR('3B'!G19/'2B'!G19,"")</f>
        <v>0.20487807296286761</v>
      </c>
      <c r="H19" s="63">
        <f>IFERROR('3B'!H19/'2B'!H19,"")</f>
        <v>0.1749405862232436</v>
      </c>
      <c r="I19" s="13" t="s">
        <v>24</v>
      </c>
    </row>
    <row r="20" spans="2:9" ht="21" customHeight="1">
      <c r="B20" s="12" t="s">
        <v>564</v>
      </c>
      <c r="C20" s="63">
        <f>IFERROR('3B'!C20/'2B'!C20,"")</f>
        <v>0.19471173738004871</v>
      </c>
      <c r="D20" s="63">
        <f>IFERROR('3B'!D20/'2B'!D20,"")</f>
        <v>0.21903111538473952</v>
      </c>
      <c r="E20" s="63">
        <f>IFERROR('3B'!E20/'2B'!E20,"")</f>
        <v>0.21895385421024499</v>
      </c>
      <c r="F20" s="63">
        <f>IFERROR('3B'!F20/'2B'!F20,"")</f>
        <v>0.23783171442818146</v>
      </c>
      <c r="G20" s="63">
        <f>IFERROR('3B'!G20/'2B'!G20,"")</f>
        <v>0.19771960502775329</v>
      </c>
      <c r="H20" s="63">
        <f>IFERROR('3B'!H20/'2B'!H20,"")</f>
        <v>0.22102124472425774</v>
      </c>
      <c r="I20" s="13" t="s">
        <v>563</v>
      </c>
    </row>
    <row r="21" spans="2:9" ht="21" customHeight="1">
      <c r="B21" s="14" t="s">
        <v>42</v>
      </c>
      <c r="C21" s="36">
        <f>IFERROR('3B'!C21/'2B'!C21,"")</f>
        <v>0.32478467899011426</v>
      </c>
      <c r="D21" s="36">
        <f>IFERROR('3B'!D21/'2B'!D21,"")</f>
        <v>0.30419051293024807</v>
      </c>
      <c r="E21" s="36">
        <f>IFERROR('3B'!E21/'2B'!E21,"")</f>
        <v>0.47694154079585244</v>
      </c>
      <c r="F21" s="36">
        <f>IFERROR('3B'!F21/'2B'!F21,"")</f>
        <v>0.4842538235803826</v>
      </c>
      <c r="G21" s="36">
        <f>IFERROR('3B'!G21/'2B'!G21,"")</f>
        <v>0.34409962580433956</v>
      </c>
      <c r="H21" s="36">
        <f>IFERROR('3B'!H21/'2B'!H21,"")</f>
        <v>0.32794299387828135</v>
      </c>
      <c r="I21" s="15" t="s">
        <v>38</v>
      </c>
    </row>
    <row r="22" spans="2:9" ht="21" customHeight="1">
      <c r="C22" s="37"/>
      <c r="D22" s="37"/>
      <c r="E22" s="37"/>
      <c r="F22" s="37"/>
      <c r="G22" s="37"/>
      <c r="H22" s="37"/>
    </row>
    <row r="23" spans="2:9" ht="21" customHeight="1">
      <c r="B23" s="14" t="s">
        <v>43</v>
      </c>
      <c r="C23" s="36">
        <f>IFERROR('3B'!C23/'2B'!C23,"")</f>
        <v>0.54706179009019795</v>
      </c>
      <c r="D23" s="36">
        <f>IFERROR('3B'!D23/'2B'!D23,"")</f>
        <v>0.55726064668833519</v>
      </c>
      <c r="E23" s="36">
        <f>IFERROR('3B'!E23/'2B'!E23,"")</f>
        <v>0.61534473451505822</v>
      </c>
      <c r="F23" s="36">
        <f>IFERROR('3B'!F23/'2B'!F23,"")</f>
        <v>0.62314385656349236</v>
      </c>
      <c r="G23" s="36">
        <f>IFERROR('3B'!G23/'2B'!G23,"")</f>
        <v>0.55628400737778749</v>
      </c>
      <c r="H23" s="36">
        <f>IFERROR('3B'!H23/'2B'!H23,"")</f>
        <v>0.56566402597121623</v>
      </c>
      <c r="I23" s="15" t="s">
        <v>39</v>
      </c>
    </row>
    <row r="24" spans="2:9" ht="21" customHeight="1">
      <c r="C24" s="37"/>
      <c r="D24" s="37"/>
      <c r="E24" s="37"/>
      <c r="F24" s="37"/>
      <c r="G24" s="37"/>
      <c r="H24" s="37"/>
    </row>
    <row r="25" spans="2:9" ht="21" customHeight="1">
      <c r="B25" s="12" t="s">
        <v>35</v>
      </c>
      <c r="C25" s="63">
        <f>IFERROR('3B'!C25/'2B'!C25,"")</f>
        <v>0.41037306466947471</v>
      </c>
      <c r="D25" s="63">
        <f>IFERROR('3B'!D25/'2B'!D25,"")</f>
        <v>0.43046178161891285</v>
      </c>
      <c r="E25" s="63">
        <f>IFERROR('3B'!E25/'2B'!E25,"")</f>
        <v>0.35279778749310164</v>
      </c>
      <c r="F25" s="63">
        <f>IFERROR('3B'!F25/'2B'!F25,"")</f>
        <v>0.22555233136244382</v>
      </c>
      <c r="G25" s="63">
        <f>IFERROR('3B'!G25/'2B'!G25,"")</f>
        <v>0.40139123918030523</v>
      </c>
      <c r="H25" s="63">
        <f>IFERROR('3B'!H25/'2B'!H25,"")</f>
        <v>0.39248627311036027</v>
      </c>
      <c r="I25" s="13" t="s">
        <v>25</v>
      </c>
    </row>
    <row r="26" spans="2:9" ht="21" customHeight="1">
      <c r="B26" s="12" t="s">
        <v>36</v>
      </c>
      <c r="C26" s="63">
        <f>IFERROR('3B'!C26/'2B'!C26,"")</f>
        <v>0.36187355522763015</v>
      </c>
      <c r="D26" s="63">
        <f>IFERROR('3B'!D26/'2B'!D26,"")</f>
        <v>0.5763807714945941</v>
      </c>
      <c r="E26" s="63">
        <f>IFERROR('3B'!E26/'2B'!E26,"")</f>
        <v>-0.75582073271345374</v>
      </c>
      <c r="F26" s="63">
        <f>IFERROR('3B'!F26/'2B'!F26,"")</f>
        <v>0.21778709307201394</v>
      </c>
      <c r="G26" s="63">
        <f>IFERROR('3B'!G26/'2B'!G26,"")</f>
        <v>-6.2124782680857546E-3</v>
      </c>
      <c r="H26" s="63">
        <f>IFERROR('3B'!H26/'2B'!H26,"")</f>
        <v>0.49681135864927212</v>
      </c>
      <c r="I26" s="13" t="s">
        <v>26</v>
      </c>
    </row>
    <row r="27" spans="2:9" ht="21" customHeight="1">
      <c r="B27" s="12" t="s">
        <v>37</v>
      </c>
      <c r="C27" s="63">
        <f>IFERROR('3B'!C27/'2B'!C27,"")</f>
        <v>0.91128980814446991</v>
      </c>
      <c r="D27" s="63">
        <f>IFERROR('3B'!D27/'2B'!D27,"")</f>
        <v>0.88508749994457669</v>
      </c>
      <c r="E27" s="63">
        <f>IFERROR('3B'!E27/'2B'!E27,"")</f>
        <v>0.89059754080642439</v>
      </c>
      <c r="F27" s="63">
        <f>IFERROR('3B'!F27/'2B'!F27,"")</f>
        <v>0.88548241481239653</v>
      </c>
      <c r="G27" s="63">
        <f>IFERROR('3B'!G27/'2B'!G27,"")</f>
        <v>0.90102442964800378</v>
      </c>
      <c r="H27" s="63">
        <f>IFERROR('3B'!H27/'2B'!H27,"")</f>
        <v>0.88524124233318724</v>
      </c>
      <c r="I27" s="13" t="s">
        <v>27</v>
      </c>
    </row>
    <row r="28" spans="2:9" ht="21" customHeight="1">
      <c r="B28" s="12" t="s">
        <v>565</v>
      </c>
      <c r="C28" s="63" t="str">
        <f>IFERROR('3B'!C28/'2B'!C28,"")</f>
        <v/>
      </c>
      <c r="D28" s="63" t="str">
        <f>IFERROR('3B'!D28/'2B'!D28,"")</f>
        <v/>
      </c>
      <c r="E28" s="63">
        <f>IFERROR('3B'!E28/'2B'!E28,"")</f>
        <v>0.97000388003204696</v>
      </c>
      <c r="F28" s="63">
        <f>IFERROR('3B'!F28/'2B'!F28,"")</f>
        <v>0.5531355</v>
      </c>
      <c r="G28" s="63">
        <f>IFERROR('3B'!G28/'2B'!G28,"")</f>
        <v>0.97000388003204696</v>
      </c>
      <c r="H28" s="63">
        <f>IFERROR('3B'!H28/'2B'!H28,"")</f>
        <v>0.5531355</v>
      </c>
      <c r="I28" s="13" t="s">
        <v>28</v>
      </c>
    </row>
    <row r="29" spans="2:9" ht="21" customHeight="1">
      <c r="B29" s="14" t="s">
        <v>44</v>
      </c>
      <c r="C29" s="36">
        <f>IFERROR('3B'!C29/'2B'!C29,"")</f>
        <v>0.58212340369379523</v>
      </c>
      <c r="D29" s="36">
        <f>IFERROR('3B'!D29/'2B'!D29,"")</f>
        <v>0.64817673808971854</v>
      </c>
      <c r="E29" s="36">
        <f>IFERROR('3B'!E29/'2B'!E29,"")</f>
        <v>0.44231487555974242</v>
      </c>
      <c r="F29" s="36">
        <f>IFERROR('3B'!F29/'2B'!F29,"")</f>
        <v>0.60772433630148515</v>
      </c>
      <c r="G29" s="36">
        <f>IFERROR('3B'!G29/'2B'!G29,"")</f>
        <v>0.53176658165623181</v>
      </c>
      <c r="H29" s="36">
        <f>IFERROR('3B'!H29/'2B'!H29,"")</f>
        <v>0.63667905533457902</v>
      </c>
      <c r="I29" s="15" t="s">
        <v>40</v>
      </c>
    </row>
    <row r="30" spans="2:9" ht="21" customHeight="1">
      <c r="C30" s="37"/>
      <c r="D30" s="37"/>
      <c r="E30" s="37"/>
      <c r="F30" s="37"/>
      <c r="G30" s="37"/>
      <c r="H30" s="37"/>
    </row>
    <row r="31" spans="2:9" ht="21" customHeight="1">
      <c r="B31" s="14" t="s">
        <v>264</v>
      </c>
      <c r="C31" s="36">
        <f>IFERROR('3B'!C31/'2B'!C31,"")</f>
        <v>0.45143339320440357</v>
      </c>
      <c r="D31" s="36">
        <f>IFERROR('3B'!D31/'2B'!D31,"")</f>
        <v>0.45719072149515871</v>
      </c>
      <c r="E31" s="36">
        <f>IFERROR('3B'!E31/'2B'!E31,"")</f>
        <v>0.53256386739277761</v>
      </c>
      <c r="F31" s="36">
        <f>IFERROR('3B'!F31/'2B'!F31,"")</f>
        <v>0.56716985836023814</v>
      </c>
      <c r="G31" s="36">
        <f>IFERROR('3B'!G31/'2B'!G31,"")</f>
        <v>0.46351670474849732</v>
      </c>
      <c r="H31" s="36">
        <f>IFERROR('3B'!H31/'2B'!H31,"")</f>
        <v>0.47299816647885001</v>
      </c>
      <c r="I31" s="15" t="s">
        <v>41</v>
      </c>
    </row>
  </sheetData>
  <mergeCells count="12">
    <mergeCell ref="B8:I8"/>
    <mergeCell ref="B6:I6"/>
    <mergeCell ref="B7:I7"/>
    <mergeCell ref="B13:B15"/>
    <mergeCell ref="C13:D13"/>
    <mergeCell ref="E13:F13"/>
    <mergeCell ref="G13:H13"/>
    <mergeCell ref="I13:I15"/>
    <mergeCell ref="C14:D14"/>
    <mergeCell ref="E14:F14"/>
    <mergeCell ref="G14:H14"/>
    <mergeCell ref="B9:I9"/>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31"/>
  <sheetViews>
    <sheetView showGridLines="0" rightToLeft="1" view="pageBreakPreview" zoomScaleNormal="70" zoomScaleSheetLayoutView="100"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762</v>
      </c>
      <c r="C6" s="193"/>
      <c r="D6" s="193"/>
      <c r="E6" s="193"/>
      <c r="F6" s="193"/>
      <c r="G6" s="193"/>
      <c r="H6" s="193"/>
      <c r="I6" s="193"/>
    </row>
    <row r="7" spans="2:9" ht="20.25" customHeight="1">
      <c r="B7" s="201" t="s">
        <v>537</v>
      </c>
      <c r="C7" s="201"/>
      <c r="D7" s="201"/>
      <c r="E7" s="201"/>
      <c r="F7" s="201"/>
      <c r="G7" s="201"/>
      <c r="H7" s="201"/>
      <c r="I7" s="201"/>
    </row>
    <row r="8" spans="2:9" ht="20.25" customHeight="1">
      <c r="B8" s="194" t="s">
        <v>526</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621</v>
      </c>
      <c r="C11" s="65"/>
      <c r="D11" s="65"/>
      <c r="E11" s="65"/>
      <c r="F11" s="1"/>
      <c r="G11" s="1"/>
      <c r="H11" s="1"/>
      <c r="I11" s="54" t="s">
        <v>622</v>
      </c>
    </row>
    <row r="12" spans="2:9" ht="15" customHeight="1">
      <c r="B12" s="7" t="s">
        <v>13</v>
      </c>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48">
        <f>'4B'!C15</f>
        <v>2020</v>
      </c>
      <c r="D15" s="78">
        <f>'4B'!D15</f>
        <v>2021</v>
      </c>
      <c r="E15" s="78">
        <f>'4B'!E15</f>
        <v>2020</v>
      </c>
      <c r="F15" s="78">
        <f>'4B'!F15</f>
        <v>2021</v>
      </c>
      <c r="G15" s="78">
        <f>'4B'!G15</f>
        <v>2020</v>
      </c>
      <c r="H15" s="78">
        <f>'4B'!H15</f>
        <v>2021</v>
      </c>
      <c r="I15" s="195"/>
    </row>
    <row r="16" spans="2:9" ht="21" customHeight="1">
      <c r="B16" s="12" t="s">
        <v>33</v>
      </c>
      <c r="C16" s="55">
        <v>2564623.7289019977</v>
      </c>
      <c r="D16" s="55">
        <v>2857205.7343812874</v>
      </c>
      <c r="E16" s="55">
        <v>588105.11361151456</v>
      </c>
      <c r="F16" s="55">
        <v>571066.17004499026</v>
      </c>
      <c r="G16" s="55">
        <f t="shared" ref="G16:H19" si="0">E16+C16</f>
        <v>3152728.8425135124</v>
      </c>
      <c r="H16" s="55">
        <f>F16+D16</f>
        <v>3428271.9044262776</v>
      </c>
      <c r="I16" s="13" t="s">
        <v>32</v>
      </c>
    </row>
    <row r="17" spans="2:9" ht="21" customHeight="1">
      <c r="B17" s="12" t="s">
        <v>297</v>
      </c>
      <c r="C17" s="55">
        <v>1213637.1749185771</v>
      </c>
      <c r="D17" s="55">
        <v>1188596.2056499927</v>
      </c>
      <c r="E17" s="55">
        <v>298526.14068720868</v>
      </c>
      <c r="F17" s="55">
        <v>283468.59081113106</v>
      </c>
      <c r="G17" s="55">
        <f t="shared" si="0"/>
        <v>1512163.3156057857</v>
      </c>
      <c r="H17" s="55">
        <f t="shared" si="0"/>
        <v>1472064.7964611237</v>
      </c>
      <c r="I17" s="13" t="s">
        <v>298</v>
      </c>
    </row>
    <row r="18" spans="2:9" ht="21" customHeight="1">
      <c r="B18" s="12" t="s">
        <v>566</v>
      </c>
      <c r="C18" s="55">
        <v>4095674.8479479714</v>
      </c>
      <c r="D18" s="55">
        <v>3508236.1249261564</v>
      </c>
      <c r="E18" s="55">
        <v>1597004.1955816795</v>
      </c>
      <c r="F18" s="55">
        <v>1366721.0417114852</v>
      </c>
      <c r="G18" s="55">
        <f t="shared" si="0"/>
        <v>5692679.0435296511</v>
      </c>
      <c r="H18" s="55">
        <f t="shared" si="0"/>
        <v>4874957.1666376414</v>
      </c>
      <c r="I18" s="13" t="s">
        <v>23</v>
      </c>
    </row>
    <row r="19" spans="2:9" ht="21" customHeight="1">
      <c r="B19" s="12" t="s">
        <v>34</v>
      </c>
      <c r="C19" s="55">
        <v>2275676.3806439727</v>
      </c>
      <c r="D19" s="55">
        <v>2322105.2972332751</v>
      </c>
      <c r="E19" s="55">
        <v>214339.50628989507</v>
      </c>
      <c r="F19" s="55">
        <v>198119.99857886526</v>
      </c>
      <c r="G19" s="55">
        <f t="shared" si="0"/>
        <v>2490015.8869338678</v>
      </c>
      <c r="H19" s="55">
        <f t="shared" si="0"/>
        <v>2520225.2958121402</v>
      </c>
      <c r="I19" s="13" t="s">
        <v>24</v>
      </c>
    </row>
    <row r="20" spans="2:9" ht="21" customHeight="1">
      <c r="B20" s="12" t="s">
        <v>564</v>
      </c>
      <c r="C20" s="55">
        <v>2260576.4234787365</v>
      </c>
      <c r="D20" s="55">
        <v>2747500.5429987488</v>
      </c>
      <c r="E20" s="55">
        <v>455333.07267611229</v>
      </c>
      <c r="F20" s="55">
        <v>497167.66433047852</v>
      </c>
      <c r="G20" s="55">
        <f>E20+C20</f>
        <v>2715909.496154849</v>
      </c>
      <c r="H20" s="55">
        <f>F20+D20</f>
        <v>3244668.2073292276</v>
      </c>
      <c r="I20" s="13" t="s">
        <v>563</v>
      </c>
    </row>
    <row r="21" spans="2:9" ht="21" customHeight="1">
      <c r="B21" s="14" t="s">
        <v>42</v>
      </c>
      <c r="C21" s="56">
        <f t="shared" ref="C21:G21" si="1">C16+C17+C18+C19+C20</f>
        <v>12410188.555891257</v>
      </c>
      <c r="D21" s="56">
        <f t="shared" si="1"/>
        <v>12623643.905189462</v>
      </c>
      <c r="E21" s="56">
        <f t="shared" si="1"/>
        <v>3153308.0288464101</v>
      </c>
      <c r="F21" s="56">
        <f t="shared" si="1"/>
        <v>2916543.4654769506</v>
      </c>
      <c r="G21" s="56">
        <f t="shared" si="1"/>
        <v>15563496.584737666</v>
      </c>
      <c r="H21" s="56">
        <f>H16+H17+H18+H19+H20</f>
        <v>15540187.370666411</v>
      </c>
      <c r="I21" s="15" t="s">
        <v>38</v>
      </c>
    </row>
    <row r="22" spans="2:9" ht="21" customHeight="1">
      <c r="C22" s="16"/>
      <c r="D22" s="16"/>
      <c r="E22" s="16"/>
      <c r="F22" s="16"/>
      <c r="G22" s="16"/>
      <c r="H22" s="16"/>
    </row>
    <row r="23" spans="2:9" ht="21" customHeight="1">
      <c r="B23" s="14" t="s">
        <v>43</v>
      </c>
      <c r="C23" s="56">
        <v>14539396.731432436</v>
      </c>
      <c r="D23" s="56">
        <v>14418675.813857302</v>
      </c>
      <c r="E23" s="56">
        <v>4791686.9588245926</v>
      </c>
      <c r="F23" s="56">
        <v>4914383.7184923282</v>
      </c>
      <c r="G23" s="56">
        <f t="shared" ref="G23:H23" si="2">E23+C23</f>
        <v>19331083.690257028</v>
      </c>
      <c r="H23" s="56">
        <f t="shared" si="2"/>
        <v>19333059.532349631</v>
      </c>
      <c r="I23" s="15" t="s">
        <v>39</v>
      </c>
    </row>
    <row r="24" spans="2:9" ht="21" customHeight="1">
      <c r="C24" s="16"/>
      <c r="D24" s="16"/>
      <c r="E24" s="16"/>
      <c r="F24" s="16"/>
      <c r="G24" s="16"/>
      <c r="H24" s="16"/>
    </row>
    <row r="25" spans="2:9" ht="21" customHeight="1">
      <c r="B25" s="12" t="s">
        <v>35</v>
      </c>
      <c r="C25" s="55">
        <v>601150.22435505199</v>
      </c>
      <c r="D25" s="55">
        <v>630560.10500741855</v>
      </c>
      <c r="E25" s="55">
        <v>158372.1111756</v>
      </c>
      <c r="F25" s="55">
        <v>163902.21322000001</v>
      </c>
      <c r="G25" s="61">
        <f t="shared" ref="G25:H28" si="3">E25+C25</f>
        <v>759522.33553065197</v>
      </c>
      <c r="H25" s="61">
        <f t="shared" si="3"/>
        <v>794462.31822741858</v>
      </c>
      <c r="I25" s="13" t="s">
        <v>25</v>
      </c>
    </row>
    <row r="26" spans="2:9" ht="21" customHeight="1">
      <c r="B26" s="12" t="s">
        <v>36</v>
      </c>
      <c r="C26" s="55">
        <v>663297.4830148184</v>
      </c>
      <c r="D26" s="55">
        <v>898406.62974340038</v>
      </c>
      <c r="E26" s="55">
        <v>42826.807244399999</v>
      </c>
      <c r="F26" s="55">
        <v>23088.881245084245</v>
      </c>
      <c r="G26" s="61">
        <f t="shared" si="3"/>
        <v>706124.29025921843</v>
      </c>
      <c r="H26" s="61">
        <f t="shared" si="3"/>
        <v>921495.5109884846</v>
      </c>
      <c r="I26" s="13" t="s">
        <v>26</v>
      </c>
    </row>
    <row r="27" spans="2:9" ht="21" customHeight="1">
      <c r="B27" s="12" t="s">
        <v>37</v>
      </c>
      <c r="C27" s="55">
        <v>930218.29787525383</v>
      </c>
      <c r="D27" s="55">
        <v>1083383.4526323413</v>
      </c>
      <c r="E27" s="55">
        <v>4785352.1710088551</v>
      </c>
      <c r="F27" s="55">
        <v>5904140.7230169857</v>
      </c>
      <c r="G27" s="61">
        <f t="shared" si="3"/>
        <v>5715570.4688841086</v>
      </c>
      <c r="H27" s="61">
        <f t="shared" si="3"/>
        <v>6987524.1756493272</v>
      </c>
      <c r="I27" s="13" t="s">
        <v>27</v>
      </c>
    </row>
    <row r="28" spans="2:9" ht="21" customHeight="1">
      <c r="B28" s="12" t="s">
        <v>565</v>
      </c>
      <c r="C28" s="55">
        <v>1839</v>
      </c>
      <c r="D28" s="55">
        <v>80</v>
      </c>
      <c r="E28" s="55">
        <v>759359.08422239998</v>
      </c>
      <c r="F28" s="55">
        <v>106379.13634560001</v>
      </c>
      <c r="G28" s="61">
        <f t="shared" si="3"/>
        <v>761198.08422239998</v>
      </c>
      <c r="H28" s="61">
        <f t="shared" si="3"/>
        <v>106459.13634560001</v>
      </c>
      <c r="I28" s="13" t="s">
        <v>28</v>
      </c>
    </row>
    <row r="29" spans="2:9" ht="21" customHeight="1">
      <c r="B29" s="14" t="s">
        <v>44</v>
      </c>
      <c r="C29" s="56">
        <f t="shared" ref="C29:H29" si="4">C25+C26+C27+C28</f>
        <v>2196505.0052451245</v>
      </c>
      <c r="D29" s="56">
        <f t="shared" si="4"/>
        <v>2612430.18738316</v>
      </c>
      <c r="E29" s="56">
        <f t="shared" si="4"/>
        <v>5745910.1736512547</v>
      </c>
      <c r="F29" s="56">
        <f t="shared" si="4"/>
        <v>6197510.9538276698</v>
      </c>
      <c r="G29" s="56">
        <f t="shared" si="4"/>
        <v>7942415.1788963787</v>
      </c>
      <c r="H29" s="56">
        <f t="shared" si="4"/>
        <v>8809941.1412108317</v>
      </c>
      <c r="I29" s="15" t="s">
        <v>40</v>
      </c>
    </row>
    <row r="30" spans="2:9" ht="21" customHeight="1">
      <c r="C30" s="16"/>
      <c r="D30" s="16"/>
      <c r="E30" s="16"/>
      <c r="F30" s="16"/>
      <c r="G30" s="16"/>
      <c r="H30" s="16"/>
    </row>
    <row r="31" spans="2:9" ht="21" customHeight="1">
      <c r="B31" s="14" t="s">
        <v>264</v>
      </c>
      <c r="C31" s="56">
        <f t="shared" ref="C31:H31" si="5">C21+C23+C29</f>
        <v>29146090.292568814</v>
      </c>
      <c r="D31" s="56">
        <f t="shared" si="5"/>
        <v>29654749.906429924</v>
      </c>
      <c r="E31" s="56">
        <f t="shared" si="5"/>
        <v>13690905.161322258</v>
      </c>
      <c r="F31" s="56">
        <f t="shared" si="5"/>
        <v>14028438.13779695</v>
      </c>
      <c r="G31" s="56">
        <f t="shared" si="5"/>
        <v>42836995.453891069</v>
      </c>
      <c r="H31" s="56">
        <f t="shared" si="5"/>
        <v>43683188.044226877</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I31"/>
  <sheetViews>
    <sheetView showGridLines="0" rightToLeft="1" view="pageBreakPreview" zoomScale="115" zoomScaleNormal="7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762</v>
      </c>
      <c r="C6" s="193"/>
      <c r="D6" s="193"/>
      <c r="E6" s="193"/>
      <c r="F6" s="193"/>
      <c r="G6" s="193"/>
      <c r="H6" s="193"/>
      <c r="I6" s="193"/>
    </row>
    <row r="7" spans="2:9" ht="20.25" customHeight="1">
      <c r="B7" s="201" t="s">
        <v>538</v>
      </c>
      <c r="C7" s="201"/>
      <c r="D7" s="201"/>
      <c r="E7" s="201"/>
      <c r="F7" s="201"/>
      <c r="G7" s="201"/>
      <c r="H7" s="201"/>
      <c r="I7" s="201"/>
    </row>
    <row r="8" spans="2:9" ht="20.25" customHeight="1">
      <c r="B8" s="194" t="s">
        <v>526</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623</v>
      </c>
      <c r="C11" s="69"/>
      <c r="D11" s="69"/>
      <c r="E11" s="69"/>
      <c r="F11" s="71"/>
      <c r="G11" s="71"/>
      <c r="H11" s="71"/>
      <c r="I11" s="54" t="s">
        <v>624</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2272572.5638702027</v>
      </c>
      <c r="D16" s="55">
        <v>2528164.9210406118</v>
      </c>
      <c r="E16" s="55">
        <v>292051.16503179463</v>
      </c>
      <c r="F16" s="55">
        <v>329040.8133406759</v>
      </c>
      <c r="G16" s="55">
        <f t="shared" ref="G16:H20" si="0">E16+C16</f>
        <v>2564623.7289019972</v>
      </c>
      <c r="H16" s="55">
        <f>F16+D16</f>
        <v>2857205.7343812878</v>
      </c>
      <c r="I16" s="13" t="s">
        <v>32</v>
      </c>
    </row>
    <row r="17" spans="2:9" ht="21" customHeight="1">
      <c r="B17" s="12" t="s">
        <v>297</v>
      </c>
      <c r="C17" s="55">
        <v>1169139.0598267212</v>
      </c>
      <c r="D17" s="55">
        <v>1137808.5541313528</v>
      </c>
      <c r="E17" s="55">
        <v>44498.115091855958</v>
      </c>
      <c r="F17" s="55">
        <v>50787.651518639686</v>
      </c>
      <c r="G17" s="55">
        <f t="shared" si="0"/>
        <v>1213637.1749185771</v>
      </c>
      <c r="H17" s="55">
        <f t="shared" si="0"/>
        <v>1188596.2056499925</v>
      </c>
      <c r="I17" s="13" t="s">
        <v>298</v>
      </c>
    </row>
    <row r="18" spans="2:9" ht="21" customHeight="1">
      <c r="B18" s="12" t="s">
        <v>566</v>
      </c>
      <c r="C18" s="55">
        <v>3165107.4540125085</v>
      </c>
      <c r="D18" s="55">
        <v>2692741.3118885336</v>
      </c>
      <c r="E18" s="55">
        <v>930567.39393546258</v>
      </c>
      <c r="F18" s="55">
        <v>815494.81303762307</v>
      </c>
      <c r="G18" s="55">
        <f t="shared" si="0"/>
        <v>4095674.847947971</v>
      </c>
      <c r="H18" s="55">
        <f t="shared" si="0"/>
        <v>3508236.1249261568</v>
      </c>
      <c r="I18" s="13" t="s">
        <v>23</v>
      </c>
    </row>
    <row r="19" spans="2:9" ht="21" customHeight="1">
      <c r="B19" s="12" t="s">
        <v>34</v>
      </c>
      <c r="C19" s="55">
        <v>2196627.146380791</v>
      </c>
      <c r="D19" s="55">
        <v>2234030.093858751</v>
      </c>
      <c r="E19" s="55">
        <v>79049.234263181555</v>
      </c>
      <c r="F19" s="55">
        <v>88075.203374524135</v>
      </c>
      <c r="G19" s="55">
        <f t="shared" si="0"/>
        <v>2275676.3806439727</v>
      </c>
      <c r="H19" s="55">
        <f t="shared" si="0"/>
        <v>2322105.2972332751</v>
      </c>
      <c r="I19" s="13" t="s">
        <v>24</v>
      </c>
    </row>
    <row r="20" spans="2:9" ht="21" customHeight="1">
      <c r="B20" s="12" t="s">
        <v>564</v>
      </c>
      <c r="C20" s="55">
        <v>2001547.3223835679</v>
      </c>
      <c r="D20" s="55">
        <v>2393184.7725197794</v>
      </c>
      <c r="E20" s="55">
        <v>259029.10109516871</v>
      </c>
      <c r="F20" s="55">
        <v>354315.77047896915</v>
      </c>
      <c r="G20" s="55">
        <f t="shared" si="0"/>
        <v>2260576.4234787365</v>
      </c>
      <c r="H20" s="55">
        <f t="shared" si="0"/>
        <v>2747500.5429987484</v>
      </c>
      <c r="I20" s="13" t="s">
        <v>563</v>
      </c>
    </row>
    <row r="21" spans="2:9" ht="21" customHeight="1">
      <c r="B21" s="14" t="s">
        <v>42</v>
      </c>
      <c r="C21" s="56">
        <f t="shared" ref="C21:G21" si="1">C16+C17+C18+C19+C20</f>
        <v>10804993.546473792</v>
      </c>
      <c r="D21" s="56">
        <f t="shared" si="1"/>
        <v>10985929.65343903</v>
      </c>
      <c r="E21" s="56">
        <f t="shared" si="1"/>
        <v>1605195.0094174631</v>
      </c>
      <c r="F21" s="56">
        <f t="shared" si="1"/>
        <v>1637714.251750432</v>
      </c>
      <c r="G21" s="56">
        <f t="shared" si="1"/>
        <v>12410188.555891253</v>
      </c>
      <c r="H21" s="56">
        <f>H16+H17+H18+H19+H20</f>
        <v>12623643.90518946</v>
      </c>
      <c r="I21" s="15" t="s">
        <v>38</v>
      </c>
    </row>
    <row r="22" spans="2:9" ht="21" customHeight="1">
      <c r="C22" s="16"/>
      <c r="D22" s="16"/>
      <c r="E22" s="16"/>
      <c r="F22" s="16"/>
      <c r="G22" s="16"/>
      <c r="H22" s="16"/>
    </row>
    <row r="23" spans="2:9" ht="21" customHeight="1">
      <c r="B23" s="14" t="s">
        <v>43</v>
      </c>
      <c r="C23" s="56">
        <v>12581871.684388362</v>
      </c>
      <c r="D23" s="56">
        <v>12521977.489373997</v>
      </c>
      <c r="E23" s="56">
        <v>1957525.0470440728</v>
      </c>
      <c r="F23" s="56">
        <v>1896698.3244833029</v>
      </c>
      <c r="G23" s="56">
        <f t="shared" ref="G23:H23" si="2">E23+C23</f>
        <v>14539396.731432434</v>
      </c>
      <c r="H23" s="56">
        <f t="shared" si="2"/>
        <v>14418675.8138573</v>
      </c>
      <c r="I23" s="15" t="s">
        <v>39</v>
      </c>
    </row>
    <row r="24" spans="2:9" ht="21" customHeight="1">
      <c r="C24" s="16"/>
      <c r="D24" s="16"/>
      <c r="E24" s="16"/>
      <c r="F24" s="16"/>
      <c r="G24" s="16"/>
      <c r="H24" s="16"/>
    </row>
    <row r="25" spans="2:9" ht="21" customHeight="1">
      <c r="B25" s="12" t="s">
        <v>35</v>
      </c>
      <c r="C25" s="55">
        <v>511358.2065157686</v>
      </c>
      <c r="D25" s="55">
        <v>503172.31028455275</v>
      </c>
      <c r="E25" s="55">
        <v>89792.01783928329</v>
      </c>
      <c r="F25" s="55">
        <v>127387.79472286576</v>
      </c>
      <c r="G25" s="61">
        <f t="shared" ref="G25:H28" si="3">E25+C25</f>
        <v>601150.22435505188</v>
      </c>
      <c r="H25" s="61">
        <f t="shared" si="3"/>
        <v>630560.10500741855</v>
      </c>
      <c r="I25" s="13" t="s">
        <v>25</v>
      </c>
    </row>
    <row r="26" spans="2:9" ht="21" customHeight="1">
      <c r="B26" s="12" t="s">
        <v>36</v>
      </c>
      <c r="C26" s="55">
        <v>472776.51571640256</v>
      </c>
      <c r="D26" s="55">
        <v>723028.10158297257</v>
      </c>
      <c r="E26" s="55">
        <v>190520.96729841581</v>
      </c>
      <c r="F26" s="55">
        <v>175378.52816042793</v>
      </c>
      <c r="G26" s="61">
        <f t="shared" si="3"/>
        <v>663297.4830148184</v>
      </c>
      <c r="H26" s="61">
        <f t="shared" si="3"/>
        <v>898406.6297434005</v>
      </c>
      <c r="I26" s="13" t="s">
        <v>26</v>
      </c>
    </row>
    <row r="27" spans="2:9" ht="21" customHeight="1">
      <c r="B27" s="12" t="s">
        <v>37</v>
      </c>
      <c r="C27" s="55">
        <v>426600.14086545783</v>
      </c>
      <c r="D27" s="55">
        <v>635684.94755613699</v>
      </c>
      <c r="E27" s="55">
        <v>503618.15700979589</v>
      </c>
      <c r="F27" s="55">
        <v>447698.50507620414</v>
      </c>
      <c r="G27" s="61">
        <f t="shared" si="3"/>
        <v>930218.29787525372</v>
      </c>
      <c r="H27" s="61">
        <f t="shared" si="3"/>
        <v>1083383.4526323411</v>
      </c>
      <c r="I27" s="13" t="s">
        <v>27</v>
      </c>
    </row>
    <row r="28" spans="2:9" ht="21" customHeight="1">
      <c r="B28" s="12" t="s">
        <v>565</v>
      </c>
      <c r="C28" s="55">
        <v>0</v>
      </c>
      <c r="D28" s="55">
        <v>0</v>
      </c>
      <c r="E28" s="55">
        <v>1839</v>
      </c>
      <c r="F28" s="55">
        <v>80</v>
      </c>
      <c r="G28" s="61">
        <f t="shared" si="3"/>
        <v>1839</v>
      </c>
      <c r="H28" s="61">
        <f t="shared" si="3"/>
        <v>80</v>
      </c>
      <c r="I28" s="13" t="s">
        <v>28</v>
      </c>
    </row>
    <row r="29" spans="2:9" ht="21" customHeight="1">
      <c r="B29" s="14" t="s">
        <v>44</v>
      </c>
      <c r="C29" s="56">
        <f t="shared" ref="C29:H29" si="4">C25+C26+C27+C28</f>
        <v>1410734.863097629</v>
      </c>
      <c r="D29" s="56">
        <f t="shared" si="4"/>
        <v>1861885.3594236625</v>
      </c>
      <c r="E29" s="56">
        <f t="shared" si="4"/>
        <v>785770.14214749495</v>
      </c>
      <c r="F29" s="56">
        <f t="shared" si="4"/>
        <v>750544.82795949781</v>
      </c>
      <c r="G29" s="56">
        <f t="shared" si="4"/>
        <v>2196505.005245124</v>
      </c>
      <c r="H29" s="56">
        <f t="shared" si="4"/>
        <v>2612430.18738316</v>
      </c>
      <c r="I29" s="15" t="s">
        <v>40</v>
      </c>
    </row>
    <row r="30" spans="2:9" ht="21" customHeight="1">
      <c r="C30" s="16"/>
      <c r="D30" s="16"/>
      <c r="E30" s="16"/>
      <c r="F30" s="16"/>
      <c r="G30" s="16"/>
      <c r="H30" s="16"/>
    </row>
    <row r="31" spans="2:9" ht="21" customHeight="1">
      <c r="B31" s="14" t="s">
        <v>264</v>
      </c>
      <c r="C31" s="56">
        <f t="shared" ref="C31:H31" si="5">C21+C23+C29</f>
        <v>24797600.093959786</v>
      </c>
      <c r="D31" s="56">
        <f t="shared" si="5"/>
        <v>25369792.50223669</v>
      </c>
      <c r="E31" s="56">
        <f t="shared" si="5"/>
        <v>4348490.1986090308</v>
      </c>
      <c r="F31" s="56">
        <f t="shared" si="5"/>
        <v>4284957.4041932328</v>
      </c>
      <c r="G31" s="56">
        <f t="shared" si="5"/>
        <v>29146090.29256881</v>
      </c>
      <c r="H31" s="56">
        <f t="shared" si="5"/>
        <v>29654749.90642992</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I31"/>
  <sheetViews>
    <sheetView showGridLines="0" rightToLeft="1" view="pageBreakPreview" zoomScale="115" zoomScaleNormal="6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763</v>
      </c>
      <c r="C6" s="193"/>
      <c r="D6" s="193"/>
      <c r="E6" s="193"/>
      <c r="F6" s="193"/>
      <c r="G6" s="193"/>
      <c r="H6" s="193"/>
      <c r="I6" s="193"/>
    </row>
    <row r="7" spans="2:9" ht="20.25" customHeight="1">
      <c r="B7" s="201" t="s">
        <v>537</v>
      </c>
      <c r="C7" s="201"/>
      <c r="D7" s="201"/>
      <c r="E7" s="201"/>
      <c r="F7" s="201"/>
      <c r="G7" s="201"/>
      <c r="H7" s="201"/>
      <c r="I7" s="201"/>
    </row>
    <row r="8" spans="2:9" ht="20.25" customHeight="1">
      <c r="B8" s="194" t="s">
        <v>527</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625</v>
      </c>
      <c r="C11" s="69"/>
      <c r="D11" s="69"/>
      <c r="E11" s="69"/>
      <c r="F11" s="71"/>
      <c r="G11" s="71"/>
      <c r="H11" s="71"/>
      <c r="I11" s="54" t="s">
        <v>626</v>
      </c>
    </row>
    <row r="12" spans="2:9" ht="15" customHeight="1">
      <c r="B12" s="7" t="s">
        <v>13</v>
      </c>
      <c r="C12" s="3"/>
      <c r="D12" s="3"/>
      <c r="E12" s="3"/>
      <c r="F12" s="3"/>
      <c r="G12" s="3"/>
      <c r="H12" s="3"/>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400806.18069759512</v>
      </c>
      <c r="D16" s="55">
        <v>419837.24517414399</v>
      </c>
      <c r="E16" s="55">
        <v>372584.08297643973</v>
      </c>
      <c r="F16" s="55">
        <v>356413.63105987274</v>
      </c>
      <c r="G16" s="55">
        <f t="shared" ref="G16:H20" si="0">E16+C16</f>
        <v>773390.26367403485</v>
      </c>
      <c r="H16" s="55">
        <f>F16+D16</f>
        <v>776250.87623401673</v>
      </c>
      <c r="I16" s="13" t="s">
        <v>32</v>
      </c>
    </row>
    <row r="17" spans="2:9" ht="21" customHeight="1">
      <c r="B17" s="12" t="s">
        <v>297</v>
      </c>
      <c r="C17" s="55">
        <v>211840.93734249676</v>
      </c>
      <c r="D17" s="55">
        <v>207834.42610063148</v>
      </c>
      <c r="E17" s="55">
        <v>162697.04535511113</v>
      </c>
      <c r="F17" s="55">
        <v>159959.60841864516</v>
      </c>
      <c r="G17" s="55">
        <f t="shared" si="0"/>
        <v>374537.98269760789</v>
      </c>
      <c r="H17" s="55">
        <f t="shared" si="0"/>
        <v>367794.03451927664</v>
      </c>
      <c r="I17" s="13" t="s">
        <v>298</v>
      </c>
    </row>
    <row r="18" spans="2:9" ht="21" customHeight="1">
      <c r="B18" s="12" t="s">
        <v>566</v>
      </c>
      <c r="C18" s="55">
        <v>2870236.7340793787</v>
      </c>
      <c r="D18" s="55">
        <v>2563483.3214235208</v>
      </c>
      <c r="E18" s="55">
        <v>1413654.4372640336</v>
      </c>
      <c r="F18" s="55">
        <v>1188412.5964484366</v>
      </c>
      <c r="G18" s="55">
        <f t="shared" si="0"/>
        <v>4283891.1713434123</v>
      </c>
      <c r="H18" s="55">
        <f t="shared" si="0"/>
        <v>3751895.9178719576</v>
      </c>
      <c r="I18" s="13" t="s">
        <v>23</v>
      </c>
    </row>
    <row r="19" spans="2:9" ht="21" customHeight="1">
      <c r="B19" s="12" t="s">
        <v>34</v>
      </c>
      <c r="C19" s="55">
        <v>436489.72545827267</v>
      </c>
      <c r="D19" s="55">
        <v>416926.30647393526</v>
      </c>
      <c r="E19" s="55">
        <v>112026.5695370717</v>
      </c>
      <c r="F19" s="55">
        <v>101431.99377562548</v>
      </c>
      <c r="G19" s="55">
        <f t="shared" si="0"/>
        <v>548516.29499534436</v>
      </c>
      <c r="H19" s="55">
        <f t="shared" si="0"/>
        <v>518358.30024956074</v>
      </c>
      <c r="I19" s="13" t="s">
        <v>24</v>
      </c>
    </row>
    <row r="20" spans="2:9" ht="21" customHeight="1">
      <c r="B20" s="12" t="s">
        <v>564</v>
      </c>
      <c r="C20" s="55">
        <v>482651.51033463993</v>
      </c>
      <c r="D20" s="55">
        <v>636023.08312769886</v>
      </c>
      <c r="E20" s="55">
        <v>225244.2396370584</v>
      </c>
      <c r="F20" s="55">
        <v>217001.73343199867</v>
      </c>
      <c r="G20" s="55">
        <f t="shared" si="0"/>
        <v>707895.74997169827</v>
      </c>
      <c r="H20" s="55">
        <f t="shared" si="0"/>
        <v>853024.8165596975</v>
      </c>
      <c r="I20" s="13" t="s">
        <v>563</v>
      </c>
    </row>
    <row r="21" spans="2:9" ht="21" customHeight="1">
      <c r="B21" s="14" t="s">
        <v>42</v>
      </c>
      <c r="C21" s="56">
        <f t="shared" ref="C21:H21" si="1">C16+C17+C18+C19+C20</f>
        <v>4402025.0879123835</v>
      </c>
      <c r="D21" s="56">
        <f t="shared" si="1"/>
        <v>4244104.3822999299</v>
      </c>
      <c r="E21" s="56">
        <f t="shared" si="1"/>
        <v>2286206.3747697147</v>
      </c>
      <c r="F21" s="56">
        <f t="shared" si="1"/>
        <v>2023219.5631345788</v>
      </c>
      <c r="G21" s="56">
        <f t="shared" si="1"/>
        <v>6688231.4626820972</v>
      </c>
      <c r="H21" s="56">
        <f t="shared" si="1"/>
        <v>6267323.9454345088</v>
      </c>
      <c r="I21" s="15" t="s">
        <v>38</v>
      </c>
    </row>
    <row r="22" spans="2:9" ht="21" customHeight="1">
      <c r="C22" s="16"/>
      <c r="D22" s="16"/>
      <c r="E22" s="16"/>
      <c r="F22" s="16"/>
      <c r="G22" s="16"/>
      <c r="H22" s="16"/>
    </row>
    <row r="23" spans="2:9" ht="21" customHeight="1">
      <c r="B23" s="14" t="s">
        <v>43</v>
      </c>
      <c r="C23" s="56">
        <v>8049388.5351384487</v>
      </c>
      <c r="D23" s="56">
        <v>8111834.0136904316</v>
      </c>
      <c r="E23" s="56">
        <v>3120327.2479159813</v>
      </c>
      <c r="F23" s="56">
        <v>3248087.7958162008</v>
      </c>
      <c r="G23" s="56">
        <f t="shared" ref="G23:H23" si="2">E23+C23</f>
        <v>11169715.78305443</v>
      </c>
      <c r="H23" s="56">
        <f t="shared" si="2"/>
        <v>11359921.809506632</v>
      </c>
      <c r="I23" s="15" t="s">
        <v>39</v>
      </c>
    </row>
    <row r="24" spans="2:9" ht="21" customHeight="1">
      <c r="C24" s="16"/>
      <c r="D24" s="16"/>
      <c r="E24" s="16"/>
      <c r="F24" s="16"/>
      <c r="G24" s="16"/>
      <c r="H24" s="16"/>
    </row>
    <row r="25" spans="2:9" ht="21" customHeight="1">
      <c r="B25" s="12" t="s">
        <v>35</v>
      </c>
      <c r="C25" s="55">
        <v>242826.35188724549</v>
      </c>
      <c r="D25" s="55">
        <v>261170.35500686383</v>
      </c>
      <c r="E25" s="55">
        <v>44424.3831756</v>
      </c>
      <c r="F25" s="55">
        <v>47540.010010000136</v>
      </c>
      <c r="G25" s="61">
        <f t="shared" ref="G25:H28" si="3">E25+C25</f>
        <v>287250.73506284552</v>
      </c>
      <c r="H25" s="61">
        <f t="shared" si="3"/>
        <v>308710.36501686397</v>
      </c>
      <c r="I25" s="13" t="s">
        <v>25</v>
      </c>
    </row>
    <row r="26" spans="2:9" ht="21" customHeight="1">
      <c r="B26" s="12" t="s">
        <v>36</v>
      </c>
      <c r="C26" s="55">
        <v>6404.579888810782</v>
      </c>
      <c r="D26" s="55">
        <v>457701.99559363083</v>
      </c>
      <c r="E26" s="55">
        <v>35652.465457544</v>
      </c>
      <c r="F26" s="55">
        <v>6539.9812499043428</v>
      </c>
      <c r="G26" s="61">
        <f t="shared" si="3"/>
        <v>42057.045346354782</v>
      </c>
      <c r="H26" s="61">
        <f t="shared" si="3"/>
        <v>464241.97684353514</v>
      </c>
      <c r="I26" s="13" t="s">
        <v>26</v>
      </c>
    </row>
    <row r="27" spans="2:9" ht="21" customHeight="1">
      <c r="B27" s="12" t="s">
        <v>37</v>
      </c>
      <c r="C27" s="55">
        <v>826194.77366868115</v>
      </c>
      <c r="D27" s="55">
        <v>948043.09910291922</v>
      </c>
      <c r="E27" s="55">
        <v>4648349.6420626035</v>
      </c>
      <c r="F27" s="55">
        <v>5761916.2611128567</v>
      </c>
      <c r="G27" s="61">
        <f t="shared" si="3"/>
        <v>5474544.4157312848</v>
      </c>
      <c r="H27" s="61">
        <f t="shared" si="3"/>
        <v>6709959.3602157757</v>
      </c>
      <c r="I27" s="13" t="s">
        <v>27</v>
      </c>
    </row>
    <row r="28" spans="2:9" ht="21" customHeight="1">
      <c r="B28" s="12" t="s">
        <v>565</v>
      </c>
      <c r="C28" s="55">
        <v>1783.8371353789344</v>
      </c>
      <c r="D28" s="55">
        <v>44.250840000000004</v>
      </c>
      <c r="E28" s="55">
        <v>758947.49574647285</v>
      </c>
      <c r="F28" s="55">
        <v>106292.60035771871</v>
      </c>
      <c r="G28" s="61">
        <f t="shared" si="3"/>
        <v>760731.33288185182</v>
      </c>
      <c r="H28" s="61">
        <f t="shared" si="3"/>
        <v>106336.8511977187</v>
      </c>
      <c r="I28" s="13" t="s">
        <v>28</v>
      </c>
    </row>
    <row r="29" spans="2:9" ht="21" customHeight="1">
      <c r="B29" s="14" t="s">
        <v>44</v>
      </c>
      <c r="C29" s="56">
        <f t="shared" ref="C29:H29" si="4">C25+C26+C27+C28</f>
        <v>1077209.5425801163</v>
      </c>
      <c r="D29" s="56">
        <f t="shared" si="4"/>
        <v>1666959.7005434141</v>
      </c>
      <c r="E29" s="56">
        <f t="shared" si="4"/>
        <v>5487373.9864422204</v>
      </c>
      <c r="F29" s="56">
        <f t="shared" si="4"/>
        <v>5922288.85273048</v>
      </c>
      <c r="G29" s="56">
        <f t="shared" si="4"/>
        <v>6564583.5290223369</v>
      </c>
      <c r="H29" s="56">
        <f t="shared" si="4"/>
        <v>7589248.553273893</v>
      </c>
      <c r="I29" s="15" t="s">
        <v>40</v>
      </c>
    </row>
    <row r="30" spans="2:9" ht="21" customHeight="1">
      <c r="C30" s="16"/>
      <c r="D30" s="16"/>
      <c r="E30" s="16"/>
      <c r="F30" s="16"/>
      <c r="G30" s="16"/>
      <c r="H30" s="16"/>
    </row>
    <row r="31" spans="2:9" ht="21" customHeight="1">
      <c r="B31" s="14" t="s">
        <v>264</v>
      </c>
      <c r="C31" s="56">
        <f t="shared" ref="C31:H31" si="5">C21+C23+C29</f>
        <v>13528623.165630948</v>
      </c>
      <c r="D31" s="56">
        <f t="shared" si="5"/>
        <v>14022898.096533775</v>
      </c>
      <c r="E31" s="56">
        <f t="shared" si="5"/>
        <v>10893907.609127916</v>
      </c>
      <c r="F31" s="56">
        <f t="shared" si="5"/>
        <v>11193596.21168126</v>
      </c>
      <c r="G31" s="56">
        <f t="shared" si="5"/>
        <v>24422530.774758864</v>
      </c>
      <c r="H31" s="56">
        <f t="shared" si="5"/>
        <v>25216494.308215037</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I32"/>
  <sheetViews>
    <sheetView showGridLines="0" rightToLeft="1" view="pageBreakPreview" zoomScale="115" zoomScaleNormal="7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763</v>
      </c>
      <c r="C6" s="193"/>
      <c r="D6" s="193"/>
      <c r="E6" s="193"/>
      <c r="F6" s="193"/>
      <c r="G6" s="193"/>
      <c r="H6" s="193"/>
      <c r="I6" s="193"/>
    </row>
    <row r="7" spans="2:9" ht="20.25" customHeight="1">
      <c r="B7" s="201" t="s">
        <v>538</v>
      </c>
      <c r="C7" s="201"/>
      <c r="D7" s="201"/>
      <c r="E7" s="201"/>
      <c r="F7" s="201"/>
      <c r="G7" s="201"/>
      <c r="H7" s="201"/>
      <c r="I7" s="201"/>
    </row>
    <row r="8" spans="2:9" ht="20.25" customHeight="1">
      <c r="B8" s="194" t="s">
        <v>527</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627</v>
      </c>
      <c r="C11" s="69"/>
      <c r="D11" s="69"/>
      <c r="E11" s="69"/>
      <c r="F11" s="71"/>
      <c r="G11" s="71"/>
      <c r="H11" s="71"/>
      <c r="I11" s="54" t="s">
        <v>628</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367717.95722577913</v>
      </c>
      <c r="D16" s="55">
        <v>379449.75574161764</v>
      </c>
      <c r="E16" s="55">
        <v>33088.223471815967</v>
      </c>
      <c r="F16" s="55">
        <v>40387.489432526374</v>
      </c>
      <c r="G16" s="55">
        <f t="shared" ref="G16:H20" si="0">E16+C16</f>
        <v>400806.18069759512</v>
      </c>
      <c r="H16" s="55">
        <f>F16+D16</f>
        <v>419837.24517414405</v>
      </c>
      <c r="I16" s="13" t="s">
        <v>32</v>
      </c>
    </row>
    <row r="17" spans="2:9" ht="21" customHeight="1">
      <c r="B17" s="12" t="s">
        <v>297</v>
      </c>
      <c r="C17" s="55">
        <v>203438.79472741322</v>
      </c>
      <c r="D17" s="55">
        <v>198245.15318975336</v>
      </c>
      <c r="E17" s="55">
        <v>8402.1426150835468</v>
      </c>
      <c r="F17" s="55">
        <v>9589.2729108780914</v>
      </c>
      <c r="G17" s="55">
        <f t="shared" si="0"/>
        <v>211840.93734249676</v>
      </c>
      <c r="H17" s="55">
        <f t="shared" si="0"/>
        <v>207834.42610063145</v>
      </c>
      <c r="I17" s="13" t="s">
        <v>298</v>
      </c>
    </row>
    <row r="18" spans="2:9" ht="21" customHeight="1">
      <c r="B18" s="12" t="s">
        <v>566</v>
      </c>
      <c r="C18" s="55">
        <v>2187933.2836965485</v>
      </c>
      <c r="D18" s="55">
        <v>1937263.5967079746</v>
      </c>
      <c r="E18" s="55">
        <v>682303.45038282999</v>
      </c>
      <c r="F18" s="55">
        <v>626219.72471554612</v>
      </c>
      <c r="G18" s="55">
        <f t="shared" si="0"/>
        <v>2870236.7340793787</v>
      </c>
      <c r="H18" s="55">
        <f t="shared" si="0"/>
        <v>2563483.3214235208</v>
      </c>
      <c r="I18" s="13" t="s">
        <v>23</v>
      </c>
    </row>
    <row r="19" spans="2:9" ht="21" customHeight="1">
      <c r="B19" s="12" t="s">
        <v>34</v>
      </c>
      <c r="C19" s="55">
        <v>419183.38794547657</v>
      </c>
      <c r="D19" s="55">
        <v>400192.01879297639</v>
      </c>
      <c r="E19" s="55">
        <v>17306.33751279613</v>
      </c>
      <c r="F19" s="55">
        <v>16734.287680958914</v>
      </c>
      <c r="G19" s="55">
        <f t="shared" si="0"/>
        <v>436489.72545827267</v>
      </c>
      <c r="H19" s="55">
        <f t="shared" si="0"/>
        <v>416926.30647393531</v>
      </c>
      <c r="I19" s="13" t="s">
        <v>24</v>
      </c>
    </row>
    <row r="20" spans="2:9" ht="21" customHeight="1">
      <c r="B20" s="12" t="s">
        <v>564</v>
      </c>
      <c r="C20" s="55">
        <v>423375.71361420763</v>
      </c>
      <c r="D20" s="55">
        <v>570077.77391030139</v>
      </c>
      <c r="E20" s="55">
        <v>59275.796720432249</v>
      </c>
      <c r="F20" s="55">
        <v>65945.3092173974</v>
      </c>
      <c r="G20" s="55">
        <f t="shared" si="0"/>
        <v>482651.51033463987</v>
      </c>
      <c r="H20" s="55">
        <f t="shared" si="0"/>
        <v>636023.08312769874</v>
      </c>
      <c r="I20" s="13" t="s">
        <v>563</v>
      </c>
    </row>
    <row r="21" spans="2:9" ht="21" customHeight="1">
      <c r="B21" s="14" t="s">
        <v>42</v>
      </c>
      <c r="C21" s="56">
        <f t="shared" ref="C21:H21" si="1">C16+C17+C18+C19+C20</f>
        <v>3601649.1372094252</v>
      </c>
      <c r="D21" s="56">
        <f t="shared" si="1"/>
        <v>3485228.2983426233</v>
      </c>
      <c r="E21" s="56">
        <f t="shared" si="1"/>
        <v>800375.95070295793</v>
      </c>
      <c r="F21" s="56">
        <f t="shared" si="1"/>
        <v>758876.08395730681</v>
      </c>
      <c r="G21" s="56">
        <f t="shared" si="1"/>
        <v>4402025.0879123835</v>
      </c>
      <c r="H21" s="56">
        <f t="shared" si="1"/>
        <v>4244104.3822999308</v>
      </c>
      <c r="I21" s="15" t="s">
        <v>38</v>
      </c>
    </row>
    <row r="22" spans="2:9" ht="21" customHeight="1">
      <c r="C22" s="16"/>
      <c r="D22" s="16"/>
      <c r="E22" s="16"/>
      <c r="F22" s="16"/>
      <c r="G22" s="16"/>
      <c r="H22" s="16"/>
    </row>
    <row r="23" spans="2:9" ht="21" customHeight="1">
      <c r="B23" s="14" t="s">
        <v>43</v>
      </c>
      <c r="C23" s="56">
        <v>6847894.7714308035</v>
      </c>
      <c r="D23" s="56">
        <v>6939049.819559183</v>
      </c>
      <c r="E23" s="56">
        <v>1201493.7637076464</v>
      </c>
      <c r="F23" s="56">
        <v>1172784.1941312479</v>
      </c>
      <c r="G23" s="56">
        <f t="shared" ref="G23:H23" si="2">E23+C23</f>
        <v>8049388.5351384496</v>
      </c>
      <c r="H23" s="56">
        <f t="shared" si="2"/>
        <v>8111834.0136904307</v>
      </c>
      <c r="I23" s="15" t="s">
        <v>39</v>
      </c>
    </row>
    <row r="24" spans="2:9" ht="21" customHeight="1">
      <c r="C24" s="16"/>
      <c r="D24" s="16"/>
      <c r="E24" s="16"/>
      <c r="F24" s="16"/>
      <c r="G24" s="16"/>
      <c r="H24" s="16"/>
    </row>
    <row r="25" spans="2:9" ht="21" customHeight="1">
      <c r="B25" s="12" t="s">
        <v>35</v>
      </c>
      <c r="C25" s="55">
        <v>210311.59750795088</v>
      </c>
      <c r="D25" s="55">
        <v>232024.35601551388</v>
      </c>
      <c r="E25" s="55">
        <v>32514.754379294583</v>
      </c>
      <c r="F25" s="55">
        <v>29145.998991350003</v>
      </c>
      <c r="G25" s="61">
        <f t="shared" ref="G25:H28" si="3">E25+C25</f>
        <v>242826.35188724546</v>
      </c>
      <c r="H25" s="61">
        <f t="shared" si="3"/>
        <v>261170.35500686389</v>
      </c>
      <c r="I25" s="13" t="s">
        <v>25</v>
      </c>
    </row>
    <row r="26" spans="2:9" ht="21" customHeight="1">
      <c r="B26" s="12" t="s">
        <v>36</v>
      </c>
      <c r="C26" s="55">
        <v>148198.36884625122</v>
      </c>
      <c r="D26" s="55">
        <v>415420.53447421052</v>
      </c>
      <c r="E26" s="55">
        <v>-141793.78895744041</v>
      </c>
      <c r="F26" s="55">
        <v>42281.461119420324</v>
      </c>
      <c r="G26" s="61">
        <f t="shared" si="3"/>
        <v>6404.5798888108111</v>
      </c>
      <c r="H26" s="61">
        <f t="shared" si="3"/>
        <v>457701.99559363083</v>
      </c>
      <c r="I26" s="13" t="s">
        <v>26</v>
      </c>
    </row>
    <row r="27" spans="2:9" ht="21" customHeight="1">
      <c r="B27" s="12" t="s">
        <v>37</v>
      </c>
      <c r="C27" s="55">
        <v>379692.31898488011</v>
      </c>
      <c r="D27" s="55">
        <v>553063.40116636152</v>
      </c>
      <c r="E27" s="55">
        <v>446502.45468380093</v>
      </c>
      <c r="F27" s="55">
        <v>394979.69793655776</v>
      </c>
      <c r="G27" s="61">
        <f t="shared" si="3"/>
        <v>826194.77366868104</v>
      </c>
      <c r="H27" s="61">
        <f t="shared" si="3"/>
        <v>948043.09910291922</v>
      </c>
      <c r="I27" s="13" t="s">
        <v>27</v>
      </c>
    </row>
    <row r="28" spans="2:9" ht="21" customHeight="1">
      <c r="B28" s="12" t="s">
        <v>565</v>
      </c>
      <c r="C28" s="55">
        <v>0</v>
      </c>
      <c r="D28" s="55">
        <v>0</v>
      </c>
      <c r="E28" s="55">
        <v>1783.8371353789344</v>
      </c>
      <c r="F28" s="55">
        <v>44.250840000000004</v>
      </c>
      <c r="G28" s="61">
        <f t="shared" si="3"/>
        <v>1783.8371353789344</v>
      </c>
      <c r="H28" s="61">
        <f t="shared" si="3"/>
        <v>44.250840000000004</v>
      </c>
      <c r="I28" s="13" t="s">
        <v>28</v>
      </c>
    </row>
    <row r="29" spans="2:9" ht="21" customHeight="1">
      <c r="B29" s="14" t="s">
        <v>44</v>
      </c>
      <c r="C29" s="56">
        <f t="shared" ref="C29:H29" si="4">C25+C26+C27+C28</f>
        <v>738202.28533908224</v>
      </c>
      <c r="D29" s="56">
        <f t="shared" si="4"/>
        <v>1200508.291656086</v>
      </c>
      <c r="E29" s="56">
        <f t="shared" si="4"/>
        <v>339007.25724103401</v>
      </c>
      <c r="F29" s="56">
        <f t="shared" si="4"/>
        <v>466451.40888732811</v>
      </c>
      <c r="G29" s="56">
        <f t="shared" si="4"/>
        <v>1077209.5425801163</v>
      </c>
      <c r="H29" s="56">
        <f t="shared" si="4"/>
        <v>1666959.7005434141</v>
      </c>
      <c r="I29" s="15" t="s">
        <v>40</v>
      </c>
    </row>
    <row r="30" spans="2:9" ht="21" customHeight="1">
      <c r="C30" s="16"/>
      <c r="D30" s="16"/>
      <c r="E30" s="16"/>
      <c r="F30" s="16"/>
      <c r="G30" s="16"/>
      <c r="H30" s="16"/>
    </row>
    <row r="31" spans="2:9" ht="21" customHeight="1">
      <c r="B31" s="14" t="s">
        <v>264</v>
      </c>
      <c r="C31" s="56">
        <f t="shared" ref="C31:H31" si="5">C21+C23+C29</f>
        <v>11187746.19397931</v>
      </c>
      <c r="D31" s="56">
        <f t="shared" si="5"/>
        <v>11624786.409557892</v>
      </c>
      <c r="E31" s="56">
        <f t="shared" si="5"/>
        <v>2340876.9716516384</v>
      </c>
      <c r="F31" s="56">
        <f t="shared" si="5"/>
        <v>2398111.6869758829</v>
      </c>
      <c r="G31" s="56">
        <f t="shared" si="5"/>
        <v>13528623.16563095</v>
      </c>
      <c r="H31" s="56">
        <f t="shared" si="5"/>
        <v>14022898.096533775</v>
      </c>
      <c r="I31" s="15" t="s">
        <v>41</v>
      </c>
    </row>
    <row r="32" spans="2:9">
      <c r="C32" s="16"/>
      <c r="D32" s="16"/>
      <c r="E32" s="16"/>
      <c r="F32" s="16"/>
      <c r="G32" s="16"/>
      <c r="H32" s="16"/>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L31"/>
  <sheetViews>
    <sheetView showGridLines="0" rightToLeft="1" view="pageBreakPreview" zoomScale="85" zoomScaleNormal="70" zoomScaleSheetLayoutView="85" workbookViewId="0">
      <selection activeCell="B8" sqref="B6:L8"/>
    </sheetView>
  </sheetViews>
  <sheetFormatPr defaultRowHeight="13.2"/>
  <cols>
    <col min="1" max="1" width="6.6640625" customWidth="1"/>
    <col min="2" max="2" width="45.6640625" customWidth="1"/>
    <col min="3" max="11" width="12.6640625" customWidth="1"/>
    <col min="12" max="12" width="45.6640625" customWidth="1"/>
  </cols>
  <sheetData>
    <row r="1" spans="2:12" ht="15" customHeight="1"/>
    <row r="2" spans="2:12" ht="15" customHeight="1"/>
    <row r="3" spans="2:12" ht="15" customHeight="1"/>
    <row r="4" spans="2:12" ht="15" customHeight="1"/>
    <row r="5" spans="2:12" ht="15" customHeight="1"/>
    <row r="6" spans="2:12" ht="20.25" customHeight="1">
      <c r="B6" s="193" t="s">
        <v>309</v>
      </c>
      <c r="C6" s="193"/>
      <c r="D6" s="193"/>
      <c r="E6" s="193"/>
      <c r="F6" s="193"/>
      <c r="G6" s="193"/>
      <c r="H6" s="193"/>
      <c r="I6" s="193"/>
      <c r="J6" s="193"/>
      <c r="K6" s="193"/>
      <c r="L6" s="193"/>
    </row>
    <row r="7" spans="2:12" ht="20.25" customHeight="1">
      <c r="B7" s="194" t="s">
        <v>528</v>
      </c>
      <c r="C7" s="194"/>
      <c r="D7" s="194"/>
      <c r="E7" s="194"/>
      <c r="F7" s="194"/>
      <c r="G7" s="194"/>
      <c r="H7" s="194"/>
      <c r="I7" s="194"/>
      <c r="J7" s="194"/>
      <c r="K7" s="194"/>
      <c r="L7" s="194"/>
    </row>
    <row r="8" spans="2:12" ht="20.25" customHeight="1">
      <c r="B8" s="209" t="s">
        <v>756</v>
      </c>
      <c r="C8" s="209"/>
      <c r="D8" s="190"/>
      <c r="E8" s="190"/>
      <c r="F8" s="190"/>
      <c r="G8" s="190"/>
      <c r="H8" s="190"/>
      <c r="I8" s="190"/>
      <c r="J8" s="190"/>
      <c r="K8" s="190"/>
      <c r="L8" s="190"/>
    </row>
    <row r="9" spans="2:12" ht="15" customHeight="1"/>
    <row r="10" spans="2:12" ht="15" customHeight="1">
      <c r="B10" s="7" t="s">
        <v>629</v>
      </c>
      <c r="C10" s="7"/>
      <c r="D10" s="210"/>
      <c r="E10" s="210"/>
      <c r="F10" s="210"/>
      <c r="G10" s="210"/>
      <c r="H10" s="1"/>
      <c r="I10" s="1"/>
      <c r="J10" s="1"/>
      <c r="K10" s="1"/>
      <c r="L10" s="54" t="s">
        <v>630</v>
      </c>
    </row>
    <row r="11" spans="2:12" ht="15" customHeight="1">
      <c r="B11" s="7"/>
      <c r="C11" s="7"/>
      <c r="L11" s="8"/>
    </row>
    <row r="12" spans="2:12" ht="15" customHeight="1">
      <c r="B12" s="195" t="s">
        <v>300</v>
      </c>
      <c r="C12" s="206" t="s">
        <v>5</v>
      </c>
      <c r="D12" s="207"/>
      <c r="E12" s="208"/>
      <c r="F12" s="206" t="s">
        <v>6</v>
      </c>
      <c r="G12" s="207"/>
      <c r="H12" s="208"/>
      <c r="I12" s="206" t="s">
        <v>1</v>
      </c>
      <c r="J12" s="207"/>
      <c r="K12" s="208"/>
      <c r="L12" s="195" t="s">
        <v>9</v>
      </c>
    </row>
    <row r="13" spans="2:12" ht="15" customHeight="1">
      <c r="B13" s="195"/>
      <c r="C13" s="206" t="s">
        <v>3</v>
      </c>
      <c r="D13" s="207"/>
      <c r="E13" s="208"/>
      <c r="F13" s="206" t="s">
        <v>4</v>
      </c>
      <c r="G13" s="207"/>
      <c r="H13" s="208"/>
      <c r="I13" s="206" t="s">
        <v>0</v>
      </c>
      <c r="J13" s="207"/>
      <c r="K13" s="208"/>
      <c r="L13" s="195"/>
    </row>
    <row r="14" spans="2:12" ht="30" customHeight="1">
      <c r="B14" s="195"/>
      <c r="C14" s="72" t="s">
        <v>568</v>
      </c>
      <c r="D14" s="9" t="s">
        <v>262</v>
      </c>
      <c r="E14" s="9" t="s">
        <v>263</v>
      </c>
      <c r="F14" s="72" t="s">
        <v>568</v>
      </c>
      <c r="G14" s="9" t="s">
        <v>262</v>
      </c>
      <c r="H14" s="9" t="s">
        <v>263</v>
      </c>
      <c r="I14" s="72" t="s">
        <v>568</v>
      </c>
      <c r="J14" s="9" t="s">
        <v>262</v>
      </c>
      <c r="K14" s="9" t="s">
        <v>263</v>
      </c>
      <c r="L14" s="195"/>
    </row>
    <row r="15" spans="2:12" ht="15" customHeight="1">
      <c r="B15" s="195"/>
      <c r="C15" s="60" t="s">
        <v>567</v>
      </c>
      <c r="D15" s="60" t="s">
        <v>50</v>
      </c>
      <c r="E15" s="60" t="s">
        <v>49</v>
      </c>
      <c r="F15" s="60" t="s">
        <v>567</v>
      </c>
      <c r="G15" s="60" t="s">
        <v>50</v>
      </c>
      <c r="H15" s="60" t="s">
        <v>49</v>
      </c>
      <c r="I15" s="52" t="s">
        <v>567</v>
      </c>
      <c r="J15" s="11" t="s">
        <v>50</v>
      </c>
      <c r="K15" s="11" t="s">
        <v>49</v>
      </c>
      <c r="L15" s="195"/>
    </row>
    <row r="16" spans="2:12" ht="21" customHeight="1">
      <c r="B16" s="12" t="s">
        <v>33</v>
      </c>
      <c r="C16" s="55">
        <v>2775204.8050506101</v>
      </c>
      <c r="D16" s="55">
        <v>181926</v>
      </c>
      <c r="E16" s="55">
        <f>C16*1000/D16</f>
        <v>15254.580461564648</v>
      </c>
      <c r="F16" s="55">
        <v>567316.76692799991</v>
      </c>
      <c r="G16" s="55">
        <v>52179</v>
      </c>
      <c r="H16" s="55">
        <f>F16*1000/G16</f>
        <v>10872.511296268611</v>
      </c>
      <c r="I16" s="61">
        <f>F16+C16</f>
        <v>3342521.57197861</v>
      </c>
      <c r="J16" s="61">
        <f t="shared" ref="J16:J20" si="0">G16+D16</f>
        <v>234105</v>
      </c>
      <c r="K16" s="61">
        <f>I16*1000/J16</f>
        <v>14277.873484029004</v>
      </c>
      <c r="L16" s="13" t="s">
        <v>32</v>
      </c>
    </row>
    <row r="17" spans="2:12" ht="21" customHeight="1">
      <c r="B17" s="12" t="s">
        <v>297</v>
      </c>
      <c r="C17" s="55">
        <v>1181434.4104724026</v>
      </c>
      <c r="D17" s="55">
        <v>144677</v>
      </c>
      <c r="E17" s="55">
        <f t="shared" ref="E17:E31" si="1">C17*1000/D17</f>
        <v>8166.0140206971573</v>
      </c>
      <c r="F17" s="55">
        <v>286064.59860999987</v>
      </c>
      <c r="G17" s="55">
        <v>106183</v>
      </c>
      <c r="H17" s="55">
        <f t="shared" ref="H17:H31" si="2">F17*1000/G17</f>
        <v>2694.0715426198158</v>
      </c>
      <c r="I17" s="61">
        <f t="shared" ref="I17:I20" si="3">F17+C17</f>
        <v>1467499.0090824026</v>
      </c>
      <c r="J17" s="61">
        <f t="shared" si="0"/>
        <v>250860</v>
      </c>
      <c r="K17" s="61">
        <f t="shared" ref="K17:K21" si="4">I17*1000/J17</f>
        <v>5849.8724750155561</v>
      </c>
      <c r="L17" s="13" t="s">
        <v>298</v>
      </c>
    </row>
    <row r="18" spans="2:12" ht="21" customHeight="1">
      <c r="B18" s="12" t="s">
        <v>566</v>
      </c>
      <c r="C18" s="55">
        <v>3409667.5987424008</v>
      </c>
      <c r="D18" s="55">
        <v>2774794</v>
      </c>
      <c r="E18" s="55">
        <f t="shared" si="1"/>
        <v>1228.8002636384542</v>
      </c>
      <c r="F18" s="55">
        <v>1321473.4442800253</v>
      </c>
      <c r="G18" s="55">
        <v>848645</v>
      </c>
      <c r="H18" s="55">
        <f t="shared" si="2"/>
        <v>1557.1569316734622</v>
      </c>
      <c r="I18" s="61">
        <f t="shared" si="3"/>
        <v>4731141.0430224258</v>
      </c>
      <c r="J18" s="61">
        <f t="shared" si="0"/>
        <v>3623439</v>
      </c>
      <c r="K18" s="61">
        <f t="shared" si="4"/>
        <v>1305.7046201198434</v>
      </c>
      <c r="L18" s="13" t="s">
        <v>23</v>
      </c>
    </row>
    <row r="19" spans="2:12" ht="21" customHeight="1">
      <c r="B19" s="12" t="s">
        <v>34</v>
      </c>
      <c r="C19" s="55">
        <v>2306919.8707449073</v>
      </c>
      <c r="D19" s="55">
        <v>54125</v>
      </c>
      <c r="E19" s="55">
        <f t="shared" si="1"/>
        <v>42622.076133855102</v>
      </c>
      <c r="F19" s="55">
        <v>169902.77490000002</v>
      </c>
      <c r="G19" s="55">
        <v>4788</v>
      </c>
      <c r="H19" s="55">
        <f t="shared" si="2"/>
        <v>35485.124248120301</v>
      </c>
      <c r="I19" s="61">
        <f t="shared" si="3"/>
        <v>2476822.6456449074</v>
      </c>
      <c r="J19" s="61">
        <f t="shared" si="0"/>
        <v>58913</v>
      </c>
      <c r="K19" s="61">
        <f t="shared" si="4"/>
        <v>42042.039034591813</v>
      </c>
      <c r="L19" s="13" t="s">
        <v>24</v>
      </c>
    </row>
    <row r="20" spans="2:12" ht="21" customHeight="1">
      <c r="B20" s="12" t="s">
        <v>564</v>
      </c>
      <c r="C20" s="55">
        <v>2954797.052304347</v>
      </c>
      <c r="D20" s="55">
        <v>1896445</v>
      </c>
      <c r="E20" s="55">
        <f t="shared" si="1"/>
        <v>1558.0715772428659</v>
      </c>
      <c r="F20" s="55">
        <v>506323.88933402376</v>
      </c>
      <c r="G20" s="55">
        <v>174736</v>
      </c>
      <c r="H20" s="55">
        <f t="shared" si="2"/>
        <v>2897.6506806498019</v>
      </c>
      <c r="I20" s="61">
        <f t="shared" si="3"/>
        <v>3461120.941638371</v>
      </c>
      <c r="J20" s="61">
        <f t="shared" si="0"/>
        <v>2071181</v>
      </c>
      <c r="K20" s="61">
        <f t="shared" si="4"/>
        <v>1671.0856953778405</v>
      </c>
      <c r="L20" s="13" t="s">
        <v>563</v>
      </c>
    </row>
    <row r="21" spans="2:12" ht="21" customHeight="1">
      <c r="B21" s="14" t="s">
        <v>42</v>
      </c>
      <c r="C21" s="56">
        <f t="shared" ref="C21:D21" si="5">C16+C17+C18+C19+C20</f>
        <v>12628023.737314668</v>
      </c>
      <c r="D21" s="56">
        <f t="shared" si="5"/>
        <v>5051967</v>
      </c>
      <c r="E21" s="56">
        <f t="shared" si="1"/>
        <v>2499.6251434965166</v>
      </c>
      <c r="F21" s="56">
        <f t="shared" ref="F21:J21" si="6">F16+F17+F18+F19+F20</f>
        <v>2851081.4740520492</v>
      </c>
      <c r="G21" s="56">
        <f t="shared" si="6"/>
        <v>1186531</v>
      </c>
      <c r="H21" s="56">
        <f t="shared" si="2"/>
        <v>2402.8714581010099</v>
      </c>
      <c r="I21" s="56">
        <f t="shared" si="6"/>
        <v>15479105.211366717</v>
      </c>
      <c r="J21" s="56">
        <f t="shared" si="6"/>
        <v>6238498</v>
      </c>
      <c r="K21" s="56">
        <f t="shared" si="4"/>
        <v>2481.2230782740839</v>
      </c>
      <c r="L21" s="15" t="s">
        <v>38</v>
      </c>
    </row>
    <row r="22" spans="2:12" ht="21" customHeight="1">
      <c r="D22" s="16"/>
      <c r="E22" s="16"/>
      <c r="G22" s="16"/>
      <c r="H22" s="16"/>
      <c r="I22" s="16"/>
      <c r="J22" s="16"/>
      <c r="K22" s="16"/>
    </row>
    <row r="23" spans="2:12" ht="21" customHeight="1">
      <c r="B23" s="14" t="s">
        <v>43</v>
      </c>
      <c r="C23" s="56">
        <v>14866438.665470984</v>
      </c>
      <c r="D23" s="56">
        <v>1879809</v>
      </c>
      <c r="E23" s="56">
        <f t="shared" si="1"/>
        <v>7908.4836094895727</v>
      </c>
      <c r="F23" s="56">
        <v>5001691.1739799976</v>
      </c>
      <c r="G23" s="56">
        <v>323447</v>
      </c>
      <c r="H23" s="56">
        <f t="shared" si="2"/>
        <v>15463.711748694524</v>
      </c>
      <c r="I23" s="56">
        <f t="shared" ref="I23:J23" si="7">F23+C23</f>
        <v>19868129.839450981</v>
      </c>
      <c r="J23" s="56">
        <f t="shared" si="7"/>
        <v>2203256</v>
      </c>
      <c r="K23" s="56">
        <f>I23*1000/J23</f>
        <v>9017.6220282395607</v>
      </c>
      <c r="L23" s="15" t="s">
        <v>39</v>
      </c>
    </row>
    <row r="24" spans="2:12" ht="21" customHeight="1">
      <c r="D24" s="16"/>
      <c r="E24" s="16"/>
      <c r="G24" s="16"/>
      <c r="H24" s="16"/>
      <c r="I24" s="16"/>
      <c r="J24" s="16"/>
      <c r="K24" s="16"/>
    </row>
    <row r="25" spans="2:12" ht="21" customHeight="1">
      <c r="B25" s="12" t="s">
        <v>35</v>
      </c>
      <c r="C25" s="55">
        <v>670654.95830168354</v>
      </c>
      <c r="D25" s="55">
        <v>10019</v>
      </c>
      <c r="E25" s="55">
        <f t="shared" si="1"/>
        <v>66938.313035401094</v>
      </c>
      <c r="F25" s="55">
        <v>161952.03221999996</v>
      </c>
      <c r="G25" s="55">
        <v>1648</v>
      </c>
      <c r="H25" s="55">
        <f t="shared" si="2"/>
        <v>98271.864211165026</v>
      </c>
      <c r="I25" s="61">
        <f t="shared" ref="I25:I28" si="8">F25+C25</f>
        <v>832606.99052168347</v>
      </c>
      <c r="J25" s="61">
        <f t="shared" ref="J25:J28" si="9">G25+D25</f>
        <v>11667</v>
      </c>
      <c r="K25" s="61">
        <f t="shared" ref="K25:K29" si="10">I25*1000/J25</f>
        <v>71364.274494015903</v>
      </c>
      <c r="L25" s="13" t="s">
        <v>25</v>
      </c>
    </row>
    <row r="26" spans="2:12" ht="21" customHeight="1">
      <c r="B26" s="12" t="s">
        <v>36</v>
      </c>
      <c r="C26" s="55">
        <v>924659.25692292908</v>
      </c>
      <c r="D26" s="55">
        <v>3187</v>
      </c>
      <c r="E26" s="55">
        <f t="shared" si="1"/>
        <v>290134.68996640382</v>
      </c>
      <c r="F26" s="55">
        <v>22835.881245084245</v>
      </c>
      <c r="G26" s="55">
        <v>24</v>
      </c>
      <c r="H26" s="55">
        <f t="shared" si="2"/>
        <v>951495.05187851016</v>
      </c>
      <c r="I26" s="61">
        <f t="shared" si="8"/>
        <v>947495.13816801331</v>
      </c>
      <c r="J26" s="61">
        <f t="shared" si="9"/>
        <v>3211</v>
      </c>
      <c r="K26" s="61">
        <f t="shared" si="10"/>
        <v>295077.90039489669</v>
      </c>
      <c r="L26" s="13" t="s">
        <v>26</v>
      </c>
    </row>
    <row r="27" spans="2:12" ht="21" customHeight="1">
      <c r="B27" s="12" t="s">
        <v>37</v>
      </c>
      <c r="C27" s="55">
        <v>1179204.8810335775</v>
      </c>
      <c r="D27" s="55">
        <v>185449</v>
      </c>
      <c r="E27" s="55">
        <f t="shared" si="1"/>
        <v>6358.6478278857121</v>
      </c>
      <c r="F27" s="55">
        <v>5904027.8936350122</v>
      </c>
      <c r="G27" s="55">
        <v>145820</v>
      </c>
      <c r="H27" s="55">
        <f t="shared" si="2"/>
        <v>40488.464501680239</v>
      </c>
      <c r="I27" s="61">
        <f t="shared" si="8"/>
        <v>7083232.7746685892</v>
      </c>
      <c r="J27" s="61">
        <f t="shared" si="9"/>
        <v>331269</v>
      </c>
      <c r="K27" s="61">
        <f t="shared" si="10"/>
        <v>21382.117779413678</v>
      </c>
      <c r="L27" s="13" t="s">
        <v>27</v>
      </c>
    </row>
    <row r="28" spans="2:12" ht="21" customHeight="1">
      <c r="B28" s="12" t="s">
        <v>565</v>
      </c>
      <c r="C28" s="55">
        <v>80</v>
      </c>
      <c r="D28" s="55">
        <v>1</v>
      </c>
      <c r="E28" s="55">
        <f t="shared" si="1"/>
        <v>80000</v>
      </c>
      <c r="F28" s="55">
        <v>106379.13634560001</v>
      </c>
      <c r="G28" s="55">
        <v>588</v>
      </c>
      <c r="H28" s="55">
        <f t="shared" si="2"/>
        <v>180916.89854693878</v>
      </c>
      <c r="I28" s="61">
        <f t="shared" si="8"/>
        <v>106459.13634560001</v>
      </c>
      <c r="J28" s="61">
        <f t="shared" si="9"/>
        <v>589</v>
      </c>
      <c r="K28" s="61">
        <f t="shared" si="10"/>
        <v>180745.56255619696</v>
      </c>
      <c r="L28" s="13" t="s">
        <v>28</v>
      </c>
    </row>
    <row r="29" spans="2:12" ht="21" customHeight="1">
      <c r="B29" s="14" t="s">
        <v>44</v>
      </c>
      <c r="C29" s="56">
        <f t="shared" ref="C29:J29" si="11">C25+C26+C27+C28</f>
        <v>2774599.09625819</v>
      </c>
      <c r="D29" s="56">
        <f t="shared" si="11"/>
        <v>198656</v>
      </c>
      <c r="E29" s="56">
        <f t="shared" si="1"/>
        <v>13966.852731647623</v>
      </c>
      <c r="F29" s="56">
        <f t="shared" ref="F29:G29" si="12">F25+F26+F27+F28</f>
        <v>6195194.9434456965</v>
      </c>
      <c r="G29" s="56">
        <f t="shared" si="12"/>
        <v>148080</v>
      </c>
      <c r="H29" s="56">
        <f t="shared" si="2"/>
        <v>41836.810801227017</v>
      </c>
      <c r="I29" s="56">
        <f t="shared" si="11"/>
        <v>8969794.039703887</v>
      </c>
      <c r="J29" s="56">
        <f t="shared" si="11"/>
        <v>346736</v>
      </c>
      <c r="K29" s="56">
        <f t="shared" si="10"/>
        <v>25869.23203735374</v>
      </c>
      <c r="L29" s="15" t="s">
        <v>40</v>
      </c>
    </row>
    <row r="30" spans="2:12" ht="21" customHeight="1">
      <c r="D30" s="16"/>
      <c r="E30" s="16"/>
      <c r="F30" s="16"/>
      <c r="G30" s="16"/>
      <c r="H30" s="16"/>
      <c r="I30" s="16"/>
      <c r="J30" s="16"/>
      <c r="K30" s="16"/>
    </row>
    <row r="31" spans="2:12" ht="21" customHeight="1">
      <c r="B31" s="14" t="s">
        <v>264</v>
      </c>
      <c r="C31" s="56">
        <f>C29+C21+C23</f>
        <v>30269061.499043841</v>
      </c>
      <c r="D31" s="56">
        <f>D29+D21+D23</f>
        <v>7130432</v>
      </c>
      <c r="E31" s="56">
        <f t="shared" si="1"/>
        <v>4245.0529643987693</v>
      </c>
      <c r="F31" s="56">
        <f t="shared" ref="F31:G31" si="13">F29+F21+F23</f>
        <v>14047967.591477744</v>
      </c>
      <c r="G31" s="56">
        <f t="shared" si="13"/>
        <v>1658058</v>
      </c>
      <c r="H31" s="56">
        <f t="shared" si="2"/>
        <v>8472.5429336475227</v>
      </c>
      <c r="I31" s="56">
        <f t="shared" ref="I31:J31" si="14">I29+I21+I23</f>
        <v>44317029.090521589</v>
      </c>
      <c r="J31" s="56">
        <f t="shared" si="14"/>
        <v>8788490</v>
      </c>
      <c r="K31" s="56">
        <f>I31*1000/J31</f>
        <v>5042.6215527948025</v>
      </c>
      <c r="L31" s="15" t="s">
        <v>41</v>
      </c>
    </row>
  </sheetData>
  <mergeCells count="12">
    <mergeCell ref="F13:H13"/>
    <mergeCell ref="F12:H12"/>
    <mergeCell ref="B8:L8"/>
    <mergeCell ref="B6:L6"/>
    <mergeCell ref="B7:L7"/>
    <mergeCell ref="B12:B15"/>
    <mergeCell ref="L12:L15"/>
    <mergeCell ref="D10:G10"/>
    <mergeCell ref="I12:K12"/>
    <mergeCell ref="I13:K13"/>
    <mergeCell ref="C13:E13"/>
    <mergeCell ref="C12:E12"/>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I46"/>
  <sheetViews>
    <sheetView showGridLines="0" rightToLeft="1" view="pageBreakPreview" zoomScaleNormal="70" zoomScaleSheetLayoutView="100" workbookViewId="0">
      <selection activeCell="B6" sqref="B6:I8"/>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c r="B3" s="23"/>
      <c r="C3" s="23"/>
      <c r="D3" s="23"/>
      <c r="E3" s="23"/>
      <c r="F3" s="23"/>
      <c r="G3" s="23"/>
    </row>
    <row r="4" spans="2:9" ht="15" customHeight="1"/>
    <row r="5" spans="2:9" ht="15" customHeight="1"/>
    <row r="6" spans="2:9" ht="20.25" customHeight="1">
      <c r="B6" s="193" t="s">
        <v>541</v>
      </c>
      <c r="C6" s="193"/>
      <c r="D6" s="193"/>
      <c r="E6" s="193"/>
      <c r="F6" s="193"/>
      <c r="G6" s="193"/>
      <c r="H6" s="193"/>
      <c r="I6" s="193"/>
    </row>
    <row r="7" spans="2:9" ht="20.25" customHeight="1">
      <c r="B7" s="194" t="s">
        <v>529</v>
      </c>
      <c r="C7" s="194"/>
      <c r="D7" s="194"/>
      <c r="E7" s="194"/>
      <c r="F7" s="194"/>
      <c r="G7" s="194"/>
      <c r="H7" s="194"/>
      <c r="I7" s="194"/>
    </row>
    <row r="8" spans="2:9" ht="20.25" customHeight="1">
      <c r="B8" s="209" t="s">
        <v>756</v>
      </c>
      <c r="C8" s="190"/>
      <c r="D8" s="190"/>
      <c r="E8" s="190"/>
      <c r="F8" s="190"/>
      <c r="G8" s="190"/>
      <c r="H8" s="190"/>
      <c r="I8" s="190"/>
    </row>
    <row r="9" spans="2:9" ht="15" customHeight="1"/>
    <row r="10" spans="2:9" ht="15" customHeight="1">
      <c r="B10" s="7" t="s">
        <v>631</v>
      </c>
      <c r="C10" s="210"/>
      <c r="D10" s="210"/>
      <c r="E10" s="210"/>
      <c r="F10" s="1"/>
      <c r="G10" s="1"/>
      <c r="H10" s="1"/>
      <c r="I10" s="54" t="s">
        <v>632</v>
      </c>
    </row>
    <row r="11" spans="2:9" ht="15" customHeight="1">
      <c r="B11" s="7" t="s">
        <v>13</v>
      </c>
      <c r="C11" s="211" t="s">
        <v>633</v>
      </c>
      <c r="D11" s="211"/>
      <c r="E11" s="211"/>
      <c r="F11" s="211"/>
      <c r="G11" s="211"/>
      <c r="H11" s="211"/>
      <c r="I11" s="8" t="s">
        <v>10</v>
      </c>
    </row>
    <row r="12" spans="2:9" ht="15" customHeight="1">
      <c r="B12" s="195" t="s">
        <v>300</v>
      </c>
      <c r="C12" s="198" t="s">
        <v>5</v>
      </c>
      <c r="D12" s="199"/>
      <c r="E12" s="198" t="s">
        <v>6</v>
      </c>
      <c r="F12" s="199"/>
      <c r="G12" s="198" t="s">
        <v>1</v>
      </c>
      <c r="H12" s="199"/>
      <c r="I12" s="195" t="s">
        <v>259</v>
      </c>
    </row>
    <row r="13" spans="2:9" ht="15" customHeight="1">
      <c r="B13" s="195"/>
      <c r="C13" s="196" t="s">
        <v>3</v>
      </c>
      <c r="D13" s="197"/>
      <c r="E13" s="196" t="s">
        <v>4</v>
      </c>
      <c r="F13" s="197"/>
      <c r="G13" s="196" t="s">
        <v>0</v>
      </c>
      <c r="H13" s="197"/>
      <c r="I13" s="195"/>
    </row>
    <row r="14" spans="2:9" ht="15" customHeight="1">
      <c r="B14" s="195"/>
      <c r="C14" s="9" t="s">
        <v>55</v>
      </c>
      <c r="D14" s="9" t="s">
        <v>56</v>
      </c>
      <c r="E14" s="9" t="s">
        <v>55</v>
      </c>
      <c r="F14" s="9" t="s">
        <v>56</v>
      </c>
      <c r="G14" s="9" t="s">
        <v>55</v>
      </c>
      <c r="H14" s="9" t="s">
        <v>56</v>
      </c>
      <c r="I14" s="195"/>
    </row>
    <row r="15" spans="2:9" ht="15" customHeight="1">
      <c r="B15" s="195"/>
      <c r="C15" s="11" t="s">
        <v>53</v>
      </c>
      <c r="D15" s="11" t="s">
        <v>54</v>
      </c>
      <c r="E15" s="11" t="s">
        <v>53</v>
      </c>
      <c r="F15" s="11" t="s">
        <v>54</v>
      </c>
      <c r="G15" s="11" t="s">
        <v>53</v>
      </c>
      <c r="H15" s="11" t="s">
        <v>54</v>
      </c>
      <c r="I15" s="195"/>
    </row>
    <row r="16" spans="2:9" ht="21" customHeight="1">
      <c r="B16" s="109" t="s">
        <v>271</v>
      </c>
      <c r="C16" s="73">
        <v>821149.82160202309</v>
      </c>
      <c r="D16" s="73">
        <v>178920.02981361208</v>
      </c>
      <c r="E16" s="73">
        <v>470134.41525495303</v>
      </c>
      <c r="F16" s="73">
        <v>658032.38120000006</v>
      </c>
      <c r="G16" s="61">
        <f>E16+C16</f>
        <v>1291284.2368569761</v>
      </c>
      <c r="H16" s="61">
        <f>F16+D16</f>
        <v>836952.41101361217</v>
      </c>
      <c r="I16" s="13" t="s">
        <v>265</v>
      </c>
    </row>
    <row r="17" spans="2:9" ht="21" customHeight="1">
      <c r="B17" s="109" t="s">
        <v>272</v>
      </c>
      <c r="C17" s="73">
        <v>10620673.565111531</v>
      </c>
      <c r="D17" s="73">
        <v>1219718.3616235219</v>
      </c>
      <c r="E17" s="73">
        <v>4091507.48599082</v>
      </c>
      <c r="F17" s="73">
        <v>5501996.6999092195</v>
      </c>
      <c r="G17" s="61">
        <f t="shared" ref="G17:G21" si="0">E17+C17</f>
        <v>14712181.051102351</v>
      </c>
      <c r="H17" s="61">
        <f t="shared" ref="H17:H21" si="1">F17+D17</f>
        <v>6721715.0615327414</v>
      </c>
      <c r="I17" s="13" t="s">
        <v>266</v>
      </c>
    </row>
    <row r="18" spans="2:9" ht="21" customHeight="1">
      <c r="B18" s="109" t="s">
        <v>273</v>
      </c>
      <c r="C18" s="73">
        <v>320679.91363104497</v>
      </c>
      <c r="D18" s="73">
        <v>938977.33044493198</v>
      </c>
      <c r="E18" s="73">
        <v>121629.676409999</v>
      </c>
      <c r="F18" s="73">
        <v>1425074.3070872</v>
      </c>
      <c r="G18" s="61">
        <f t="shared" si="0"/>
        <v>442309.59004104394</v>
      </c>
      <c r="H18" s="61">
        <f t="shared" si="1"/>
        <v>2364051.6375321317</v>
      </c>
      <c r="I18" s="13" t="s">
        <v>267</v>
      </c>
    </row>
    <row r="19" spans="2:9" ht="21" customHeight="1">
      <c r="B19" s="109" t="s">
        <v>274</v>
      </c>
      <c r="C19" s="73">
        <v>43</v>
      </c>
      <c r="D19" s="73">
        <v>0</v>
      </c>
      <c r="E19" s="73">
        <v>35600.652519999996</v>
      </c>
      <c r="F19" s="73">
        <v>0</v>
      </c>
      <c r="G19" s="61">
        <f t="shared" si="0"/>
        <v>35643.652519999996</v>
      </c>
      <c r="H19" s="61">
        <f t="shared" si="1"/>
        <v>0</v>
      </c>
      <c r="I19" s="13" t="s">
        <v>268</v>
      </c>
    </row>
    <row r="20" spans="2:9" ht="21" customHeight="1">
      <c r="B20" s="109" t="s">
        <v>277</v>
      </c>
      <c r="C20" s="73">
        <v>43287.977869999995</v>
      </c>
      <c r="D20" s="73">
        <v>0</v>
      </c>
      <c r="E20" s="73">
        <v>109164.22332999999</v>
      </c>
      <c r="F20" s="73">
        <v>0</v>
      </c>
      <c r="G20" s="61">
        <f t="shared" si="0"/>
        <v>152452.20119999998</v>
      </c>
      <c r="H20" s="61">
        <f t="shared" si="1"/>
        <v>0</v>
      </c>
      <c r="I20" s="13" t="s">
        <v>51</v>
      </c>
    </row>
    <row r="21" spans="2:9" ht="21" customHeight="1">
      <c r="B21" s="109" t="s">
        <v>275</v>
      </c>
      <c r="C21" s="73">
        <v>14823704.877374912</v>
      </c>
      <c r="D21" s="73">
        <v>1301906.6285269801</v>
      </c>
      <c r="E21" s="73">
        <v>1482489.3417540416</v>
      </c>
      <c r="F21" s="73">
        <v>152338.40400000001</v>
      </c>
      <c r="G21" s="61">
        <f t="shared" si="0"/>
        <v>16306194.219128953</v>
      </c>
      <c r="H21" s="61">
        <f t="shared" si="1"/>
        <v>1454245.0325269802</v>
      </c>
      <c r="I21" s="13" t="s">
        <v>269</v>
      </c>
    </row>
    <row r="22" spans="2:9" ht="21" customHeight="1">
      <c r="B22" s="14" t="s">
        <v>276</v>
      </c>
      <c r="C22" s="74">
        <v>26629539.15558951</v>
      </c>
      <c r="D22" s="74">
        <v>3639522.3504090458</v>
      </c>
      <c r="E22" s="74">
        <v>6310525.7952598138</v>
      </c>
      <c r="F22" s="74">
        <v>7737441.7921964191</v>
      </c>
      <c r="G22" s="74">
        <f>SUM(G16:G21)</f>
        <v>32940064.950849324</v>
      </c>
      <c r="H22" s="74">
        <f>SUM(H16:H21)</f>
        <v>11376964.142605465</v>
      </c>
      <c r="I22" s="15" t="s">
        <v>270</v>
      </c>
    </row>
    <row r="23" spans="2:9" ht="21" customHeight="1">
      <c r="B23" s="20"/>
      <c r="C23" s="211" t="s">
        <v>634</v>
      </c>
      <c r="D23" s="211"/>
      <c r="E23" s="211"/>
      <c r="F23" s="211"/>
      <c r="G23" s="211"/>
      <c r="H23" s="211"/>
      <c r="I23" s="21"/>
    </row>
    <row r="24" spans="2:9" ht="21" customHeight="1">
      <c r="B24" s="109" t="s">
        <v>271</v>
      </c>
      <c r="C24" s="62">
        <f>C16/$C$22</f>
        <v>3.0836050778207502E-2</v>
      </c>
      <c r="D24" s="62">
        <f>D16/$D$22</f>
        <v>4.9160305278384477E-2</v>
      </c>
      <c r="E24" s="62">
        <f>E16/$E$22</f>
        <v>7.4500038587608203E-2</v>
      </c>
      <c r="F24" s="62">
        <f>F16/$F$22</f>
        <v>8.5045212471085374E-2</v>
      </c>
      <c r="G24" s="63">
        <f>G16/$G$22</f>
        <v>3.9201022790444788E-2</v>
      </c>
      <c r="H24" s="63">
        <f>H16/$H$22</f>
        <v>7.3565531236871748E-2</v>
      </c>
      <c r="I24" s="13" t="s">
        <v>265</v>
      </c>
    </row>
    <row r="25" spans="2:9" ht="21" customHeight="1">
      <c r="B25" s="109" t="s">
        <v>272</v>
      </c>
      <c r="C25" s="62">
        <f>C17/$C$22</f>
        <v>0.39883054314450139</v>
      </c>
      <c r="D25" s="62">
        <f t="shared" ref="D25:D30" si="2">D17/$D$22</f>
        <v>0.33513143874125068</v>
      </c>
      <c r="E25" s="62">
        <f t="shared" ref="E25:E30" si="3">E17/$E$22</f>
        <v>0.64836237402978025</v>
      </c>
      <c r="F25" s="62">
        <f t="shared" ref="F25:F30" si="4">F17/$F$22</f>
        <v>0.71108731382745227</v>
      </c>
      <c r="G25" s="63">
        <f t="shared" ref="G25" si="5">G17/$G$22</f>
        <v>0.44663485251333768</v>
      </c>
      <c r="H25" s="63">
        <f t="shared" ref="H25:H30" si="6">H17/$H$22</f>
        <v>0.59081798775832173</v>
      </c>
      <c r="I25" s="13" t="s">
        <v>266</v>
      </c>
    </row>
    <row r="26" spans="2:9" ht="21" customHeight="1">
      <c r="B26" s="109" t="s">
        <v>273</v>
      </c>
      <c r="C26" s="62">
        <f t="shared" ref="C26:C30" si="7">C18/$C$22</f>
        <v>1.2042262983125437E-2</v>
      </c>
      <c r="D26" s="62">
        <f t="shared" si="2"/>
        <v>0.25799465974962354</v>
      </c>
      <c r="E26" s="62">
        <f t="shared" si="3"/>
        <v>1.927409543296088E-2</v>
      </c>
      <c r="F26" s="62">
        <f t="shared" si="4"/>
        <v>0.18417900196993478</v>
      </c>
      <c r="G26" s="63">
        <f t="shared" ref="G26" si="8">G18/$G$22</f>
        <v>1.3427708497266927E-2</v>
      </c>
      <c r="H26" s="63">
        <f t="shared" si="6"/>
        <v>0.20779283540843918</v>
      </c>
      <c r="I26" s="13" t="s">
        <v>267</v>
      </c>
    </row>
    <row r="27" spans="2:9" ht="21" customHeight="1">
      <c r="B27" s="109" t="s">
        <v>274</v>
      </c>
      <c r="C27" s="62">
        <f t="shared" si="7"/>
        <v>1.6147481842912159E-6</v>
      </c>
      <c r="D27" s="62">
        <f t="shared" si="2"/>
        <v>0</v>
      </c>
      <c r="E27" s="62">
        <f t="shared" si="3"/>
        <v>5.6414716736823455E-3</v>
      </c>
      <c r="F27" s="62">
        <f t="shared" si="4"/>
        <v>0</v>
      </c>
      <c r="G27" s="63">
        <f t="shared" ref="G27" si="9">G19/$G$22</f>
        <v>1.0820759635169134E-3</v>
      </c>
      <c r="H27" s="63">
        <f t="shared" si="6"/>
        <v>0</v>
      </c>
      <c r="I27" s="13" t="s">
        <v>268</v>
      </c>
    </row>
    <row r="28" spans="2:9" ht="21" customHeight="1">
      <c r="B28" s="109" t="s">
        <v>277</v>
      </c>
      <c r="C28" s="62">
        <f t="shared" si="7"/>
        <v>1.6255624108656008E-3</v>
      </c>
      <c r="D28" s="62">
        <f t="shared" si="2"/>
        <v>0</v>
      </c>
      <c r="E28" s="62">
        <f t="shared" si="3"/>
        <v>1.7298752413309092E-2</v>
      </c>
      <c r="F28" s="62">
        <f t="shared" si="4"/>
        <v>0</v>
      </c>
      <c r="G28" s="63">
        <f t="shared" ref="G28" si="10">G20/$G$22</f>
        <v>4.6281694170147401E-3</v>
      </c>
      <c r="H28" s="63">
        <f t="shared" si="6"/>
        <v>0</v>
      </c>
      <c r="I28" s="13" t="s">
        <v>51</v>
      </c>
    </row>
    <row r="29" spans="2:9" ht="21" customHeight="1">
      <c r="B29" s="109" t="s">
        <v>275</v>
      </c>
      <c r="C29" s="62">
        <f t="shared" si="7"/>
        <v>0.5566639659351158</v>
      </c>
      <c r="D29" s="62">
        <f t="shared" si="2"/>
        <v>0.35771359623074134</v>
      </c>
      <c r="E29" s="62">
        <f t="shared" si="3"/>
        <v>0.23492326786265919</v>
      </c>
      <c r="F29" s="62">
        <f t="shared" si="4"/>
        <v>1.9688471731527674E-2</v>
      </c>
      <c r="G29" s="63">
        <f t="shared" ref="G29" si="11">G21/$G$22</f>
        <v>0.49502617081841899</v>
      </c>
      <c r="H29" s="63">
        <f t="shared" si="6"/>
        <v>0.12782364559636733</v>
      </c>
      <c r="I29" s="13" t="s">
        <v>269</v>
      </c>
    </row>
    <row r="30" spans="2:9" ht="21" customHeight="1">
      <c r="B30" s="14" t="s">
        <v>276</v>
      </c>
      <c r="C30" s="22">
        <f t="shared" si="7"/>
        <v>1</v>
      </c>
      <c r="D30" s="22">
        <f t="shared" si="2"/>
        <v>1</v>
      </c>
      <c r="E30" s="22">
        <f t="shared" si="3"/>
        <v>1</v>
      </c>
      <c r="F30" s="22">
        <f t="shared" si="4"/>
        <v>1</v>
      </c>
      <c r="G30" s="22">
        <f t="shared" ref="G30" si="12">G22/$G$22</f>
        <v>1</v>
      </c>
      <c r="H30" s="22">
        <f t="shared" si="6"/>
        <v>1</v>
      </c>
      <c r="I30" s="15" t="s">
        <v>270</v>
      </c>
    </row>
    <row r="31" spans="2:9" ht="21" customHeight="1">
      <c r="B31" s="20"/>
      <c r="C31" s="211" t="s">
        <v>635</v>
      </c>
      <c r="D31" s="211"/>
      <c r="E31" s="211"/>
      <c r="F31" s="211"/>
      <c r="G31" s="211"/>
      <c r="H31" s="211"/>
      <c r="I31" s="21"/>
    </row>
    <row r="32" spans="2:9" ht="21" customHeight="1">
      <c r="B32" s="109" t="s">
        <v>271</v>
      </c>
      <c r="C32" s="73">
        <v>108203.86588666511</v>
      </c>
      <c r="D32" s="73">
        <v>24016.172762736413</v>
      </c>
      <c r="E32" s="73">
        <v>95136.682038015599</v>
      </c>
      <c r="F32" s="73">
        <v>38201.288103799998</v>
      </c>
      <c r="G32" s="61">
        <f>E32+C32</f>
        <v>203340.54792468069</v>
      </c>
      <c r="H32" s="61">
        <f>F32+D32</f>
        <v>62217.460866536407</v>
      </c>
      <c r="I32" s="13" t="s">
        <v>265</v>
      </c>
    </row>
    <row r="33" spans="2:9" ht="21" customHeight="1">
      <c r="B33" s="109" t="s">
        <v>272</v>
      </c>
      <c r="C33" s="73">
        <v>1104572.4329863905</v>
      </c>
      <c r="D33" s="73">
        <v>100348.49116464218</v>
      </c>
      <c r="E33" s="73">
        <v>572718.678626896</v>
      </c>
      <c r="F33" s="73">
        <v>292699.72929416102</v>
      </c>
      <c r="G33" s="61">
        <f t="shared" ref="G33:G37" si="13">E33+C33</f>
        <v>1677291.1116132867</v>
      </c>
      <c r="H33" s="61">
        <f t="shared" ref="H33:H37" si="14">F33+D33</f>
        <v>393048.22045880323</v>
      </c>
      <c r="I33" s="13" t="s">
        <v>266</v>
      </c>
    </row>
    <row r="34" spans="2:9" ht="21" customHeight="1">
      <c r="B34" s="109" t="s">
        <v>273</v>
      </c>
      <c r="C34" s="73">
        <v>68358.669617036896</v>
      </c>
      <c r="D34" s="73">
        <v>89692.778545499867</v>
      </c>
      <c r="E34" s="73">
        <v>49960.314969999999</v>
      </c>
      <c r="F34" s="73">
        <v>33026.271999999997</v>
      </c>
      <c r="G34" s="61">
        <f t="shared" si="13"/>
        <v>118318.98458703689</v>
      </c>
      <c r="H34" s="61">
        <f t="shared" si="14"/>
        <v>122719.05054549986</v>
      </c>
      <c r="I34" s="13" t="s">
        <v>267</v>
      </c>
    </row>
    <row r="35" spans="2:9" ht="21" customHeight="1">
      <c r="B35" s="109" t="s">
        <v>274</v>
      </c>
      <c r="C35" s="73">
        <v>-16.343820000000001</v>
      </c>
      <c r="D35" s="73">
        <v>0</v>
      </c>
      <c r="E35" s="73">
        <v>2262.9438999999998</v>
      </c>
      <c r="F35" s="73">
        <v>0</v>
      </c>
      <c r="G35" s="61">
        <f t="shared" si="13"/>
        <v>2246.6000799999997</v>
      </c>
      <c r="H35" s="61">
        <f t="shared" si="14"/>
        <v>0</v>
      </c>
      <c r="I35" s="13" t="s">
        <v>268</v>
      </c>
    </row>
    <row r="36" spans="2:9" ht="21" customHeight="1">
      <c r="B36" s="109" t="s">
        <v>277</v>
      </c>
      <c r="C36" s="73">
        <v>821.33391711642003</v>
      </c>
      <c r="D36" s="73">
        <v>0</v>
      </c>
      <c r="E36" s="73">
        <v>6.09063</v>
      </c>
      <c r="F36" s="73">
        <v>0</v>
      </c>
      <c r="G36" s="61">
        <f t="shared" si="13"/>
        <v>827.42454711642006</v>
      </c>
      <c r="H36" s="61">
        <f t="shared" si="14"/>
        <v>0</v>
      </c>
      <c r="I36" s="13" t="s">
        <v>51</v>
      </c>
    </row>
    <row r="37" spans="2:9" ht="21" customHeight="1">
      <c r="B37" s="109" t="s">
        <v>275</v>
      </c>
      <c r="C37" s="73">
        <v>619328.18300509278</v>
      </c>
      <c r="D37" s="73">
        <v>255129.69623952906</v>
      </c>
      <c r="E37" s="73">
        <v>104055.21571416302</v>
      </c>
      <c r="F37" s="73">
        <v>33972.364084229099</v>
      </c>
      <c r="G37" s="61">
        <f t="shared" si="13"/>
        <v>723383.39871925581</v>
      </c>
      <c r="H37" s="61">
        <f t="shared" si="14"/>
        <v>289102.06032375817</v>
      </c>
      <c r="I37" s="13" t="s">
        <v>269</v>
      </c>
    </row>
    <row r="38" spans="2:9" ht="21" customHeight="1">
      <c r="B38" s="14" t="s">
        <v>276</v>
      </c>
      <c r="C38" s="74">
        <v>1901268.1415923019</v>
      </c>
      <c r="D38" s="74">
        <v>469187.13871240756</v>
      </c>
      <c r="E38" s="74">
        <v>824139.92587907449</v>
      </c>
      <c r="F38" s="74">
        <v>397899.6534821901</v>
      </c>
      <c r="G38" s="74">
        <f>SUM(G32:G37)</f>
        <v>2725408.0674713766</v>
      </c>
      <c r="H38" s="74">
        <f>SUM(H32:H37)</f>
        <v>867086.79219459766</v>
      </c>
      <c r="I38" s="15" t="s">
        <v>270</v>
      </c>
    </row>
    <row r="39" spans="2:9" ht="21" customHeight="1">
      <c r="B39" s="20"/>
      <c r="C39" s="211" t="s">
        <v>636</v>
      </c>
      <c r="D39" s="211"/>
      <c r="E39" s="211"/>
      <c r="F39" s="211"/>
      <c r="G39" s="211"/>
      <c r="H39" s="211"/>
      <c r="I39" s="21"/>
    </row>
    <row r="40" spans="2:9" ht="21" customHeight="1">
      <c r="B40" s="109" t="s">
        <v>271</v>
      </c>
      <c r="C40" s="62">
        <f t="shared" ref="C40:H46" si="15">IFERROR(C32/C16,"")</f>
        <v>0.13177116165666902</v>
      </c>
      <c r="D40" s="62">
        <f t="shared" si="15"/>
        <v>0.13422853096858406</v>
      </c>
      <c r="E40" s="62">
        <f t="shared" si="15"/>
        <v>0.20236059933290174</v>
      </c>
      <c r="F40" s="62">
        <f t="shared" si="15"/>
        <v>5.8053811932682428E-2</v>
      </c>
      <c r="G40" s="63">
        <f t="shared" si="15"/>
        <v>0.15747156367339973</v>
      </c>
      <c r="H40" s="63">
        <f t="shared" si="15"/>
        <v>7.4338110563761203E-2</v>
      </c>
      <c r="I40" s="13" t="s">
        <v>265</v>
      </c>
    </row>
    <row r="41" spans="2:9" ht="21" customHeight="1">
      <c r="B41" s="109" t="s">
        <v>272</v>
      </c>
      <c r="C41" s="62">
        <f t="shared" si="15"/>
        <v>0.10400210741952044</v>
      </c>
      <c r="D41" s="62">
        <f t="shared" si="15"/>
        <v>8.2271854160719554E-2</v>
      </c>
      <c r="E41" s="62">
        <f t="shared" si="15"/>
        <v>0.1399774241127176</v>
      </c>
      <c r="F41" s="62">
        <f t="shared" si="15"/>
        <v>5.3198819493837653E-2</v>
      </c>
      <c r="G41" s="63">
        <f t="shared" si="15"/>
        <v>0.11400696509832653</v>
      </c>
      <c r="H41" s="63">
        <f t="shared" si="15"/>
        <v>5.8474394832377367E-2</v>
      </c>
      <c r="I41" s="13" t="s">
        <v>266</v>
      </c>
    </row>
    <row r="42" spans="2:9" ht="21" customHeight="1">
      <c r="B42" s="109" t="s">
        <v>273</v>
      </c>
      <c r="C42" s="62">
        <f t="shared" si="15"/>
        <v>0.21316791826159176</v>
      </c>
      <c r="D42" s="62">
        <f t="shared" si="15"/>
        <v>9.5521772078351636E-2</v>
      </c>
      <c r="E42" s="62">
        <f t="shared" si="15"/>
        <v>0.41075760821388518</v>
      </c>
      <c r="F42" s="62">
        <f t="shared" si="15"/>
        <v>2.3175122753777307E-2</v>
      </c>
      <c r="G42" s="63">
        <f t="shared" si="15"/>
        <v>0.26750264351278824</v>
      </c>
      <c r="H42" s="63">
        <f t="shared" si="15"/>
        <v>5.1910478010373788E-2</v>
      </c>
      <c r="I42" s="13" t="s">
        <v>267</v>
      </c>
    </row>
    <row r="43" spans="2:9" ht="21" customHeight="1">
      <c r="B43" s="109" t="s">
        <v>274</v>
      </c>
      <c r="C43" s="62">
        <f t="shared" si="15"/>
        <v>-0.38008883720930237</v>
      </c>
      <c r="D43" s="62" t="str">
        <f t="shared" si="15"/>
        <v/>
      </c>
      <c r="E43" s="62">
        <f t="shared" si="15"/>
        <v>6.3564674797146101E-2</v>
      </c>
      <c r="F43" s="62" t="str">
        <f t="shared" si="15"/>
        <v/>
      </c>
      <c r="G43" s="63">
        <f t="shared" si="15"/>
        <v>6.3029457453593202E-2</v>
      </c>
      <c r="H43" s="63" t="str">
        <f t="shared" si="15"/>
        <v/>
      </c>
      <c r="I43" s="13" t="s">
        <v>268</v>
      </c>
    </row>
    <row r="44" spans="2:9" ht="21" customHeight="1">
      <c r="B44" s="109" t="s">
        <v>277</v>
      </c>
      <c r="C44" s="62">
        <f t="shared" si="15"/>
        <v>1.8973718744335982E-2</v>
      </c>
      <c r="D44" s="62" t="str">
        <f t="shared" si="15"/>
        <v/>
      </c>
      <c r="E44" s="62">
        <f t="shared" si="15"/>
        <v>5.5793279283343758E-5</v>
      </c>
      <c r="F44" s="62" t="str">
        <f t="shared" si="15"/>
        <v/>
      </c>
      <c r="G44" s="63">
        <f t="shared" si="15"/>
        <v>5.4274358822207691E-3</v>
      </c>
      <c r="H44" s="63" t="str">
        <f t="shared" si="15"/>
        <v/>
      </c>
      <c r="I44" s="13" t="s">
        <v>51</v>
      </c>
    </row>
    <row r="45" spans="2:9" ht="21" customHeight="1">
      <c r="B45" s="109" t="s">
        <v>275</v>
      </c>
      <c r="C45" s="62">
        <f t="shared" si="15"/>
        <v>4.1779581294171572E-2</v>
      </c>
      <c r="D45" s="62">
        <f t="shared" si="15"/>
        <v>0.19596620114623056</v>
      </c>
      <c r="E45" s="62">
        <f t="shared" si="15"/>
        <v>7.0189520277459588E-2</v>
      </c>
      <c r="F45" s="62">
        <f t="shared" si="15"/>
        <v>0.2230059078486151</v>
      </c>
      <c r="G45" s="63">
        <f t="shared" si="15"/>
        <v>4.436249127160817E-2</v>
      </c>
      <c r="H45" s="63">
        <f t="shared" si="15"/>
        <v>0.19879872638890692</v>
      </c>
      <c r="I45" s="13" t="s">
        <v>269</v>
      </c>
    </row>
    <row r="46" spans="2:9" ht="21" customHeight="1">
      <c r="B46" s="14" t="s">
        <v>276</v>
      </c>
      <c r="C46" s="22">
        <f t="shared" si="15"/>
        <v>7.1396959988067527E-2</v>
      </c>
      <c r="D46" s="22">
        <f t="shared" si="15"/>
        <v>0.12891448205000736</v>
      </c>
      <c r="E46" s="22">
        <f t="shared" si="15"/>
        <v>0.13059766374746962</v>
      </c>
      <c r="F46" s="22">
        <f t="shared" si="15"/>
        <v>5.142522091519848E-2</v>
      </c>
      <c r="G46" s="22">
        <f t="shared" si="15"/>
        <v>8.2738393853746942E-2</v>
      </c>
      <c r="H46" s="22">
        <f t="shared" si="15"/>
        <v>7.6214250245147039E-2</v>
      </c>
      <c r="I46" s="15" t="s">
        <v>270</v>
      </c>
    </row>
  </sheetData>
  <mergeCells count="16">
    <mergeCell ref="C31:H31"/>
    <mergeCell ref="C11:H11"/>
    <mergeCell ref="C39:H39"/>
    <mergeCell ref="C23:H23"/>
    <mergeCell ref="B6:I6"/>
    <mergeCell ref="B7:I7"/>
    <mergeCell ref="B8:I8"/>
    <mergeCell ref="B12:B15"/>
    <mergeCell ref="C12:D12"/>
    <mergeCell ref="E12:F12"/>
    <mergeCell ref="G12:H12"/>
    <mergeCell ref="I12:I15"/>
    <mergeCell ref="C13:D13"/>
    <mergeCell ref="E13:F13"/>
    <mergeCell ref="C10:E10"/>
    <mergeCell ref="G13:H13"/>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I31"/>
  <sheetViews>
    <sheetView showGridLines="0" rightToLeft="1" view="pageBreakPreview" zoomScaleNormal="80" zoomScaleSheetLayoutView="100"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310</v>
      </c>
      <c r="C6" s="193"/>
      <c r="D6" s="193"/>
      <c r="E6" s="193"/>
      <c r="F6" s="193"/>
      <c r="G6" s="193"/>
      <c r="H6" s="193"/>
      <c r="I6" s="193"/>
    </row>
    <row r="7" spans="2:9" ht="20.25" customHeight="1">
      <c r="B7" s="201" t="s">
        <v>537</v>
      </c>
      <c r="C7" s="201"/>
      <c r="D7" s="201"/>
      <c r="E7" s="201"/>
      <c r="F7" s="201"/>
      <c r="G7" s="201"/>
      <c r="H7" s="201"/>
      <c r="I7" s="201"/>
    </row>
    <row r="8" spans="2:9" ht="20.25" customHeight="1">
      <c r="B8" s="194" t="s">
        <v>57</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637</v>
      </c>
      <c r="C11" s="69"/>
      <c r="D11" s="69"/>
      <c r="E11" s="69"/>
      <c r="F11" s="71"/>
      <c r="G11" s="71"/>
      <c r="H11" s="71"/>
      <c r="I11" s="54" t="s">
        <v>638</v>
      </c>
    </row>
    <row r="12" spans="2:9" ht="15" customHeight="1">
      <c r="B12" s="7" t="s">
        <v>13</v>
      </c>
      <c r="C12" s="3"/>
      <c r="D12" s="3"/>
      <c r="E12" s="3"/>
      <c r="F12" s="3"/>
      <c r="G12" s="3"/>
      <c r="H12" s="3"/>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7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3552350.5254873796</v>
      </c>
      <c r="D16" s="55">
        <v>4191692.1467954051</v>
      </c>
      <c r="E16" s="55">
        <v>1097879.5222338948</v>
      </c>
      <c r="F16" s="55">
        <v>1268435.3823432166</v>
      </c>
      <c r="G16" s="55">
        <f t="shared" ref="G16:H20" si="0">E16+C16</f>
        <v>4650230.0477212742</v>
      </c>
      <c r="H16" s="55">
        <f>F16+D16</f>
        <v>5460127.5291386219</v>
      </c>
      <c r="I16" s="13" t="s">
        <v>32</v>
      </c>
    </row>
    <row r="17" spans="2:9" ht="21" customHeight="1">
      <c r="B17" s="12" t="s">
        <v>297</v>
      </c>
      <c r="C17" s="55">
        <v>1630713.2854810625</v>
      </c>
      <c r="D17" s="55">
        <v>1466776.9137930907</v>
      </c>
      <c r="E17" s="55">
        <v>411335.37348951114</v>
      </c>
      <c r="F17" s="55">
        <v>396889.04653802607</v>
      </c>
      <c r="G17" s="55">
        <f t="shared" si="0"/>
        <v>2042048.6589705737</v>
      </c>
      <c r="H17" s="55">
        <f t="shared" si="0"/>
        <v>1863665.9603311168</v>
      </c>
      <c r="I17" s="13" t="s">
        <v>298</v>
      </c>
    </row>
    <row r="18" spans="2:9" ht="21" customHeight="1">
      <c r="B18" s="12" t="s">
        <v>566</v>
      </c>
      <c r="C18" s="55">
        <v>3799651.7958219438</v>
      </c>
      <c r="D18" s="55">
        <v>3589958.4180822051</v>
      </c>
      <c r="E18" s="55">
        <v>1619868.9887223842</v>
      </c>
      <c r="F18" s="55">
        <v>1552032.3060969224</v>
      </c>
      <c r="G18" s="55">
        <f t="shared" si="0"/>
        <v>5419520.7845443282</v>
      </c>
      <c r="H18" s="55">
        <f t="shared" si="0"/>
        <v>5141990.7241791273</v>
      </c>
      <c r="I18" s="13" t="s">
        <v>23</v>
      </c>
    </row>
    <row r="19" spans="2:9" ht="21" customHeight="1">
      <c r="B19" s="12" t="s">
        <v>34</v>
      </c>
      <c r="C19" s="55">
        <v>4568089.542972384</v>
      </c>
      <c r="D19" s="55">
        <v>4337468.1704835901</v>
      </c>
      <c r="E19" s="55">
        <v>747030.42797006282</v>
      </c>
      <c r="F19" s="55">
        <v>777669.34911155759</v>
      </c>
      <c r="G19" s="55">
        <f t="shared" si="0"/>
        <v>5315119.970942447</v>
      </c>
      <c r="H19" s="55">
        <f t="shared" si="0"/>
        <v>5115137.519595148</v>
      </c>
      <c r="I19" s="13" t="s">
        <v>24</v>
      </c>
    </row>
    <row r="20" spans="2:9" ht="21" customHeight="1">
      <c r="B20" s="12" t="s">
        <v>564</v>
      </c>
      <c r="C20" s="55">
        <v>3458392.3427472441</v>
      </c>
      <c r="D20" s="55">
        <v>3273813.2016477739</v>
      </c>
      <c r="E20" s="55">
        <v>663916.91117780167</v>
      </c>
      <c r="F20" s="55">
        <v>662530.43325174379</v>
      </c>
      <c r="G20" s="55">
        <f t="shared" si="0"/>
        <v>4122309.253925046</v>
      </c>
      <c r="H20" s="55">
        <f t="shared" si="0"/>
        <v>3936343.6348995175</v>
      </c>
      <c r="I20" s="13" t="s">
        <v>563</v>
      </c>
    </row>
    <row r="21" spans="2:9" ht="21" customHeight="1">
      <c r="B21" s="14" t="s">
        <v>42</v>
      </c>
      <c r="C21" s="56">
        <f t="shared" ref="C21:H21" si="1">C16+C17+C18+C19+C20</f>
        <v>17009197.492510013</v>
      </c>
      <c r="D21" s="56">
        <f t="shared" si="1"/>
        <v>16859708.850802064</v>
      </c>
      <c r="E21" s="56">
        <f t="shared" si="1"/>
        <v>4540031.223593655</v>
      </c>
      <c r="F21" s="56">
        <f t="shared" si="1"/>
        <v>4657556.5173414666</v>
      </c>
      <c r="G21" s="56">
        <f t="shared" si="1"/>
        <v>21549228.716103673</v>
      </c>
      <c r="H21" s="56">
        <f t="shared" si="1"/>
        <v>21517265.368143536</v>
      </c>
      <c r="I21" s="15" t="s">
        <v>38</v>
      </c>
    </row>
    <row r="22" spans="2:9" ht="21" customHeight="1">
      <c r="C22" s="16"/>
      <c r="D22" s="16"/>
      <c r="E22" s="16"/>
      <c r="F22" s="16"/>
      <c r="G22" s="16"/>
      <c r="H22" s="16"/>
    </row>
    <row r="23" spans="2:9" ht="21" customHeight="1">
      <c r="B23" s="14" t="s">
        <v>43</v>
      </c>
      <c r="C23" s="56">
        <v>7641503.0566296661</v>
      </c>
      <c r="D23" s="56">
        <v>8337342.7726606056</v>
      </c>
      <c r="E23" s="56">
        <v>2001736.4279370611</v>
      </c>
      <c r="F23" s="56">
        <v>2053308.4994317964</v>
      </c>
      <c r="G23" s="56">
        <f t="shared" ref="G23:H23" si="2">E23+C23</f>
        <v>9643239.4845667277</v>
      </c>
      <c r="H23" s="56">
        <f t="shared" si="2"/>
        <v>10390651.272092402</v>
      </c>
      <c r="I23" s="15" t="s">
        <v>39</v>
      </c>
    </row>
    <row r="24" spans="2:9" ht="21" customHeight="1">
      <c r="C24" s="16"/>
      <c r="D24" s="16"/>
      <c r="E24" s="16"/>
      <c r="F24" s="16"/>
      <c r="G24" s="16"/>
      <c r="H24" s="16"/>
    </row>
    <row r="25" spans="2:9" ht="21" customHeight="1">
      <c r="B25" s="12" t="s">
        <v>35</v>
      </c>
      <c r="C25" s="55">
        <v>701838.85725576908</v>
      </c>
      <c r="D25" s="55">
        <v>640765.5114833907</v>
      </c>
      <c r="E25" s="55">
        <v>187469.43799999999</v>
      </c>
      <c r="F25" s="55">
        <v>165658.13699999999</v>
      </c>
      <c r="G25" s="61">
        <f t="shared" ref="G25:H28" si="3">E25+C25</f>
        <v>889308.29525576904</v>
      </c>
      <c r="H25" s="61">
        <f t="shared" si="3"/>
        <v>806423.64848339069</v>
      </c>
      <c r="I25" s="13" t="s">
        <v>25</v>
      </c>
    </row>
    <row r="26" spans="2:9" ht="21" customHeight="1">
      <c r="B26" s="12" t="s">
        <v>36</v>
      </c>
      <c r="C26" s="55">
        <v>690067.10194617044</v>
      </c>
      <c r="D26" s="55">
        <v>1042924.7420811562</v>
      </c>
      <c r="E26" s="55">
        <v>22437</v>
      </c>
      <c r="F26" s="55">
        <v>17474</v>
      </c>
      <c r="G26" s="61">
        <f t="shared" si="3"/>
        <v>712504.10194617044</v>
      </c>
      <c r="H26" s="61">
        <f t="shared" si="3"/>
        <v>1060398.7420811562</v>
      </c>
      <c r="I26" s="13" t="s">
        <v>26</v>
      </c>
    </row>
    <row r="27" spans="2:9" ht="21" customHeight="1">
      <c r="B27" s="12" t="s">
        <v>37</v>
      </c>
      <c r="C27" s="55">
        <v>5247876.8192827376</v>
      </c>
      <c r="D27" s="55">
        <v>5809026.5386827495</v>
      </c>
      <c r="E27" s="55">
        <v>28387084.590575557</v>
      </c>
      <c r="F27" s="55">
        <v>30797416.534863088</v>
      </c>
      <c r="G27" s="61">
        <f t="shared" si="3"/>
        <v>33634961.409858294</v>
      </c>
      <c r="H27" s="61">
        <f t="shared" si="3"/>
        <v>36606443.073545836</v>
      </c>
      <c r="I27" s="13" t="s">
        <v>27</v>
      </c>
    </row>
    <row r="28" spans="2:9" ht="21" customHeight="1">
      <c r="B28" s="12" t="s">
        <v>565</v>
      </c>
      <c r="C28" s="55">
        <v>0</v>
      </c>
      <c r="D28" s="55">
        <v>0</v>
      </c>
      <c r="E28" s="55">
        <v>797775.23213024496</v>
      </c>
      <c r="F28" s="55">
        <v>754229.13657576707</v>
      </c>
      <c r="G28" s="61">
        <f t="shared" si="3"/>
        <v>797775.23213024496</v>
      </c>
      <c r="H28" s="61">
        <f t="shared" si="3"/>
        <v>754229.13657576707</v>
      </c>
      <c r="I28" s="13" t="s">
        <v>28</v>
      </c>
    </row>
    <row r="29" spans="2:9" ht="21" customHeight="1">
      <c r="B29" s="14" t="s">
        <v>44</v>
      </c>
      <c r="C29" s="56">
        <f t="shared" ref="C29:H29" si="4">C25+C26+C27+C28</f>
        <v>6639782.778484677</v>
      </c>
      <c r="D29" s="56">
        <f t="shared" si="4"/>
        <v>7492716.7922472963</v>
      </c>
      <c r="E29" s="56">
        <f t="shared" si="4"/>
        <v>29394766.260705803</v>
      </c>
      <c r="F29" s="56">
        <f t="shared" si="4"/>
        <v>31734777.808438852</v>
      </c>
      <c r="G29" s="56">
        <f t="shared" si="4"/>
        <v>36034549.039190479</v>
      </c>
      <c r="H29" s="56">
        <f t="shared" si="4"/>
        <v>39227494.600686148</v>
      </c>
      <c r="I29" s="15" t="s">
        <v>40</v>
      </c>
    </row>
    <row r="30" spans="2:9" ht="21" customHeight="1">
      <c r="C30" s="16"/>
      <c r="D30" s="16"/>
      <c r="E30" s="16"/>
      <c r="F30" s="16"/>
      <c r="G30" s="16"/>
      <c r="H30" s="16"/>
    </row>
    <row r="31" spans="2:9" ht="21" customHeight="1">
      <c r="B31" s="14" t="s">
        <v>264</v>
      </c>
      <c r="C31" s="56">
        <f t="shared" ref="C31:H31" si="5">C21+C23+C29</f>
        <v>31290483.327624355</v>
      </c>
      <c r="D31" s="56">
        <f t="shared" si="5"/>
        <v>32689768.415709965</v>
      </c>
      <c r="E31" s="56">
        <f t="shared" si="5"/>
        <v>35936533.912236519</v>
      </c>
      <c r="F31" s="56">
        <f t="shared" si="5"/>
        <v>38445642.825212114</v>
      </c>
      <c r="G31" s="56">
        <f t="shared" si="5"/>
        <v>67227017.239860877</v>
      </c>
      <c r="H31" s="56">
        <f t="shared" si="5"/>
        <v>71135411.240922093</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rightToLeft="1" view="pageBreakPreview" zoomScale="145" zoomScaleNormal="100" zoomScaleSheetLayoutView="145" workbookViewId="0">
      <selection sqref="A1:I4"/>
    </sheetView>
  </sheetViews>
  <sheetFormatPr defaultRowHeight="14.4"/>
  <cols>
    <col min="1" max="9" width="8.88671875" style="171"/>
    <col min="10" max="10" width="0.33203125" style="171" customWidth="1"/>
    <col min="11" max="16384" width="8.88671875" style="171"/>
  </cols>
  <sheetData/>
  <pageMargins left="0.7" right="0.7" top="0.75" bottom="0.75" header="0.3" footer="0.3"/>
  <pageSetup paperSize="9" orientation="portrait" verticalDpi="1200" r:id="rId1"/>
  <headerFooter>
    <oddHeader>&amp;L&amp;"Calibri"&amp;10&amp;K317100CBUAE Classification: Public&amp;1#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I31"/>
  <sheetViews>
    <sheetView showGridLines="0" rightToLeft="1" view="pageBreakPreview" zoomScaleNormal="80" zoomScaleSheetLayoutView="100"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310</v>
      </c>
      <c r="C6" s="193"/>
      <c r="D6" s="193"/>
      <c r="E6" s="193"/>
      <c r="F6" s="193"/>
      <c r="G6" s="193"/>
      <c r="H6" s="193"/>
      <c r="I6" s="193"/>
    </row>
    <row r="7" spans="2:9" ht="20.25" customHeight="1">
      <c r="B7" s="201" t="s">
        <v>538</v>
      </c>
      <c r="C7" s="201"/>
      <c r="D7" s="201"/>
      <c r="E7" s="201"/>
      <c r="F7" s="201"/>
      <c r="G7" s="201"/>
      <c r="H7" s="201"/>
      <c r="I7" s="201"/>
    </row>
    <row r="8" spans="2:9" ht="20.25" customHeight="1">
      <c r="B8" s="194" t="s">
        <v>57</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639</v>
      </c>
      <c r="C11" s="69"/>
      <c r="D11" s="69"/>
      <c r="E11" s="69"/>
      <c r="F11" s="71"/>
      <c r="G11" s="71"/>
      <c r="H11" s="71"/>
      <c r="I11" s="54" t="s">
        <v>640</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3156081.1054627309</v>
      </c>
      <c r="D16" s="55">
        <v>3735999.6132171173</v>
      </c>
      <c r="E16" s="55">
        <v>396269.42002464877</v>
      </c>
      <c r="F16" s="55">
        <v>455692.53357828781</v>
      </c>
      <c r="G16" s="55">
        <f t="shared" ref="G16:H20" si="0">E16+C16</f>
        <v>3552350.5254873796</v>
      </c>
      <c r="H16" s="55">
        <f>F16+D16</f>
        <v>4191692.1467954051</v>
      </c>
      <c r="I16" s="13" t="s">
        <v>32</v>
      </c>
    </row>
    <row r="17" spans="2:9" ht="21" customHeight="1">
      <c r="B17" s="12" t="s">
        <v>297</v>
      </c>
      <c r="C17" s="55">
        <v>1583592.3833960306</v>
      </c>
      <c r="D17" s="55">
        <v>1416924.3326722765</v>
      </c>
      <c r="E17" s="55">
        <v>47120.902085032052</v>
      </c>
      <c r="F17" s="55">
        <v>49852.58112081408</v>
      </c>
      <c r="G17" s="55">
        <f t="shared" si="0"/>
        <v>1630713.2854810627</v>
      </c>
      <c r="H17" s="55">
        <f t="shared" si="0"/>
        <v>1466776.9137930907</v>
      </c>
      <c r="I17" s="13" t="s">
        <v>298</v>
      </c>
    </row>
    <row r="18" spans="2:9" ht="21" customHeight="1">
      <c r="B18" s="12" t="s">
        <v>566</v>
      </c>
      <c r="C18" s="55">
        <v>2725303.542617776</v>
      </c>
      <c r="D18" s="55">
        <v>2496868.7469952381</v>
      </c>
      <c r="E18" s="55">
        <v>1074348.2532041676</v>
      </c>
      <c r="F18" s="55">
        <v>1093089.6710869665</v>
      </c>
      <c r="G18" s="55">
        <f t="shared" si="0"/>
        <v>3799651.7958219433</v>
      </c>
      <c r="H18" s="55">
        <f t="shared" si="0"/>
        <v>3589958.4180822046</v>
      </c>
      <c r="I18" s="13" t="s">
        <v>23</v>
      </c>
    </row>
    <row r="19" spans="2:9" ht="21" customHeight="1">
      <c r="B19" s="12" t="s">
        <v>34</v>
      </c>
      <c r="C19" s="55">
        <v>4419575.1105958465</v>
      </c>
      <c r="D19" s="55">
        <v>4195358.0751039283</v>
      </c>
      <c r="E19" s="55">
        <v>148514.43237653747</v>
      </c>
      <c r="F19" s="55">
        <v>142110.09537966238</v>
      </c>
      <c r="G19" s="55">
        <f t="shared" si="0"/>
        <v>4568089.542972384</v>
      </c>
      <c r="H19" s="55">
        <f t="shared" si="0"/>
        <v>4337468.170483591</v>
      </c>
      <c r="I19" s="13" t="s">
        <v>24</v>
      </c>
    </row>
    <row r="20" spans="2:9" ht="21" customHeight="1">
      <c r="B20" s="12" t="s">
        <v>564</v>
      </c>
      <c r="C20" s="55">
        <v>3137936.0046361508</v>
      </c>
      <c r="D20" s="55">
        <v>2969459.6666104943</v>
      </c>
      <c r="E20" s="55">
        <v>320456.33811109292</v>
      </c>
      <c r="F20" s="55">
        <v>304353.53503727919</v>
      </c>
      <c r="G20" s="55">
        <f t="shared" si="0"/>
        <v>3458392.3427472436</v>
      </c>
      <c r="H20" s="55">
        <f t="shared" si="0"/>
        <v>3273813.2016477734</v>
      </c>
      <c r="I20" s="13" t="s">
        <v>563</v>
      </c>
    </row>
    <row r="21" spans="2:9" ht="21" customHeight="1">
      <c r="B21" s="14" t="s">
        <v>42</v>
      </c>
      <c r="C21" s="56">
        <f t="shared" ref="C21:H21" si="1">C16+C17+C18+C19+C20</f>
        <v>15022488.146708533</v>
      </c>
      <c r="D21" s="56">
        <f t="shared" si="1"/>
        <v>14814610.434599053</v>
      </c>
      <c r="E21" s="56">
        <f t="shared" si="1"/>
        <v>1986709.3458014787</v>
      </c>
      <c r="F21" s="56">
        <f t="shared" si="1"/>
        <v>2045098.4162030101</v>
      </c>
      <c r="G21" s="56">
        <f t="shared" si="1"/>
        <v>17009197.492510013</v>
      </c>
      <c r="H21" s="56">
        <f t="shared" si="1"/>
        <v>16859708.850802064</v>
      </c>
      <c r="I21" s="15" t="s">
        <v>38</v>
      </c>
    </row>
    <row r="22" spans="2:9" ht="21" customHeight="1">
      <c r="C22" s="16"/>
      <c r="D22" s="16"/>
      <c r="E22" s="16"/>
      <c r="F22" s="16"/>
      <c r="G22" s="16"/>
      <c r="H22" s="16"/>
    </row>
    <row r="23" spans="2:9" ht="21" customHeight="1">
      <c r="B23" s="14" t="s">
        <v>43</v>
      </c>
      <c r="C23" s="56">
        <v>6545283.1223485759</v>
      </c>
      <c r="D23" s="56">
        <v>7216486.0426917151</v>
      </c>
      <c r="E23" s="56">
        <v>1096219.9342810912</v>
      </c>
      <c r="F23" s="56">
        <v>1120856.7299688901</v>
      </c>
      <c r="G23" s="56">
        <f t="shared" ref="G23:H23" si="2">E23+C23</f>
        <v>7641503.0566296671</v>
      </c>
      <c r="H23" s="56">
        <f t="shared" si="2"/>
        <v>8337342.7726606056</v>
      </c>
      <c r="I23" s="15" t="s">
        <v>39</v>
      </c>
    </row>
    <row r="24" spans="2:9" ht="21" customHeight="1">
      <c r="C24" s="16"/>
      <c r="D24" s="16"/>
      <c r="E24" s="16"/>
      <c r="F24" s="16"/>
      <c r="G24" s="16"/>
      <c r="H24" s="16"/>
    </row>
    <row r="25" spans="2:9" ht="21" customHeight="1">
      <c r="B25" s="12" t="s">
        <v>35</v>
      </c>
      <c r="C25" s="55">
        <v>611160.39252126554</v>
      </c>
      <c r="D25" s="55">
        <v>566885.91290571541</v>
      </c>
      <c r="E25" s="55">
        <v>90678.464734503563</v>
      </c>
      <c r="F25" s="55">
        <v>73879.598577675162</v>
      </c>
      <c r="G25" s="61">
        <f t="shared" ref="G25:H28" si="3">E25+C25</f>
        <v>701838.85725576908</v>
      </c>
      <c r="H25" s="61">
        <f t="shared" si="3"/>
        <v>640765.51148339058</v>
      </c>
      <c r="I25" s="13" t="s">
        <v>25</v>
      </c>
    </row>
    <row r="26" spans="2:9" ht="21" customHeight="1">
      <c r="B26" s="12" t="s">
        <v>36</v>
      </c>
      <c r="C26" s="55">
        <v>370324.90638358827</v>
      </c>
      <c r="D26" s="55">
        <v>681549.54169493658</v>
      </c>
      <c r="E26" s="55">
        <v>319742.19556258223</v>
      </c>
      <c r="F26" s="55">
        <v>361375.20038621977</v>
      </c>
      <c r="G26" s="61">
        <f t="shared" si="3"/>
        <v>690067.10194617044</v>
      </c>
      <c r="H26" s="61">
        <f t="shared" si="3"/>
        <v>1042924.7420811563</v>
      </c>
      <c r="I26" s="13" t="s">
        <v>26</v>
      </c>
    </row>
    <row r="27" spans="2:9" ht="21" customHeight="1">
      <c r="B27" s="12" t="s">
        <v>37</v>
      </c>
      <c r="C27" s="55">
        <v>2085898.3163726504</v>
      </c>
      <c r="D27" s="55">
        <v>2426409.0399448671</v>
      </c>
      <c r="E27" s="55">
        <v>3161978.5029100874</v>
      </c>
      <c r="F27" s="55">
        <v>3382617.4987378814</v>
      </c>
      <c r="G27" s="61">
        <f t="shared" si="3"/>
        <v>5247876.8192827376</v>
      </c>
      <c r="H27" s="61">
        <f t="shared" si="3"/>
        <v>5809026.5386827486</v>
      </c>
      <c r="I27" s="13" t="s">
        <v>27</v>
      </c>
    </row>
    <row r="28" spans="2:9" ht="21" customHeight="1">
      <c r="B28" s="12" t="s">
        <v>565</v>
      </c>
      <c r="C28" s="55">
        <v>0</v>
      </c>
      <c r="D28" s="55">
        <v>0</v>
      </c>
      <c r="E28" s="55">
        <v>0</v>
      </c>
      <c r="F28" s="55">
        <v>0</v>
      </c>
      <c r="G28" s="61">
        <f t="shared" si="3"/>
        <v>0</v>
      </c>
      <c r="H28" s="61">
        <f t="shared" si="3"/>
        <v>0</v>
      </c>
      <c r="I28" s="13" t="s">
        <v>28</v>
      </c>
    </row>
    <row r="29" spans="2:9" ht="21" customHeight="1">
      <c r="B29" s="14" t="s">
        <v>44</v>
      </c>
      <c r="C29" s="56">
        <f t="shared" ref="C29:H29" si="4">C25+C26+C27+C28</f>
        <v>3067383.6152775045</v>
      </c>
      <c r="D29" s="56">
        <f t="shared" si="4"/>
        <v>3674844.4945455194</v>
      </c>
      <c r="E29" s="56">
        <f t="shared" si="4"/>
        <v>3572399.1632071733</v>
      </c>
      <c r="F29" s="56">
        <f t="shared" si="4"/>
        <v>3817872.2977017765</v>
      </c>
      <c r="G29" s="56">
        <f t="shared" si="4"/>
        <v>6639782.778484677</v>
      </c>
      <c r="H29" s="56">
        <f t="shared" si="4"/>
        <v>7492716.7922472954</v>
      </c>
      <c r="I29" s="15" t="s">
        <v>40</v>
      </c>
    </row>
    <row r="30" spans="2:9" ht="21" customHeight="1">
      <c r="C30" s="16"/>
      <c r="D30" s="16"/>
      <c r="E30" s="16"/>
      <c r="F30" s="16"/>
      <c r="G30" s="16"/>
      <c r="H30" s="16"/>
    </row>
    <row r="31" spans="2:9" ht="21" customHeight="1">
      <c r="B31" s="14" t="s">
        <v>264</v>
      </c>
      <c r="C31" s="56">
        <f t="shared" ref="C31:H31" si="5">C21+C23+C29</f>
        <v>24635154.884334616</v>
      </c>
      <c r="D31" s="56">
        <f t="shared" si="5"/>
        <v>25705940.971836288</v>
      </c>
      <c r="E31" s="56">
        <f t="shared" si="5"/>
        <v>6655328.4432897437</v>
      </c>
      <c r="F31" s="56">
        <f t="shared" si="5"/>
        <v>6983827.4438736774</v>
      </c>
      <c r="G31" s="56">
        <f t="shared" si="5"/>
        <v>31290483.327624355</v>
      </c>
      <c r="H31" s="56">
        <f t="shared" si="5"/>
        <v>32689768.415709965</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K32"/>
  <sheetViews>
    <sheetView showGridLines="0" rightToLeft="1" view="pageBreakPreview" zoomScaleNormal="80" zoomScaleSheetLayoutView="100" workbookViewId="0">
      <selection activeCell="B6" sqref="B6:K9"/>
    </sheetView>
  </sheetViews>
  <sheetFormatPr defaultRowHeight="13.2"/>
  <cols>
    <col min="1" max="1" width="6.6640625" customWidth="1"/>
    <col min="2" max="2" width="45.6640625" customWidth="1"/>
    <col min="3" max="10" width="12.6640625" customWidth="1"/>
    <col min="11" max="11" width="45.6640625" customWidth="1"/>
  </cols>
  <sheetData>
    <row r="1" spans="2:11" ht="15" customHeight="1"/>
    <row r="2" spans="2:11" ht="15" customHeight="1"/>
    <row r="3" spans="2:11" ht="15" customHeight="1"/>
    <row r="4" spans="2:11" ht="15" customHeight="1"/>
    <row r="5" spans="2:11" ht="15" customHeight="1"/>
    <row r="6" spans="2:11" ht="20.25" customHeight="1">
      <c r="B6" s="193" t="s">
        <v>310</v>
      </c>
      <c r="C6" s="193"/>
      <c r="D6" s="193"/>
      <c r="E6" s="193"/>
      <c r="F6" s="193"/>
      <c r="G6" s="193"/>
      <c r="H6" s="193"/>
      <c r="I6" s="193"/>
      <c r="J6" s="193"/>
      <c r="K6" s="193"/>
    </row>
    <row r="7" spans="2:11" ht="20.25" customHeight="1">
      <c r="B7" s="201" t="s">
        <v>572</v>
      </c>
      <c r="C7" s="201"/>
      <c r="D7" s="201"/>
      <c r="E7" s="201"/>
      <c r="F7" s="201"/>
      <c r="G7" s="201"/>
      <c r="H7" s="201"/>
      <c r="I7" s="201"/>
      <c r="J7" s="201"/>
      <c r="K7" s="201"/>
    </row>
    <row r="8" spans="2:11" ht="20.25" customHeight="1">
      <c r="B8" s="194" t="s">
        <v>57</v>
      </c>
      <c r="C8" s="194"/>
      <c r="D8" s="194"/>
      <c r="E8" s="194"/>
      <c r="F8" s="194"/>
      <c r="G8" s="194"/>
      <c r="H8" s="194"/>
      <c r="I8" s="194"/>
      <c r="J8" s="194"/>
      <c r="K8" s="194"/>
    </row>
    <row r="9" spans="2:11" ht="15" customHeight="1">
      <c r="B9" s="204" t="s">
        <v>521</v>
      </c>
      <c r="C9" s="205"/>
      <c r="D9" s="205"/>
      <c r="E9" s="205"/>
      <c r="F9" s="205"/>
      <c r="G9" s="205"/>
      <c r="H9" s="205"/>
      <c r="I9" s="205"/>
      <c r="J9" s="205"/>
      <c r="K9" s="205"/>
    </row>
    <row r="10" spans="2:11" ht="15" customHeight="1"/>
    <row r="11" spans="2:11" ht="15" customHeight="1">
      <c r="B11" s="7" t="s">
        <v>641</v>
      </c>
      <c r="C11" s="69"/>
      <c r="D11" s="69"/>
      <c r="E11" s="69"/>
      <c r="F11" s="71"/>
      <c r="G11" s="71"/>
      <c r="H11" s="71"/>
      <c r="I11" s="71"/>
      <c r="J11" s="71"/>
      <c r="K11" s="54" t="s">
        <v>642</v>
      </c>
    </row>
    <row r="12" spans="2:11" ht="15" customHeight="1">
      <c r="B12" s="7" t="s">
        <v>13</v>
      </c>
      <c r="C12" s="3"/>
      <c r="D12" s="3"/>
      <c r="E12" s="3"/>
      <c r="F12" s="3"/>
      <c r="G12" s="3"/>
      <c r="H12" s="3"/>
      <c r="I12" s="3"/>
      <c r="J12" s="3"/>
      <c r="K12" s="8" t="s">
        <v>10</v>
      </c>
    </row>
    <row r="13" spans="2:11" ht="30" customHeight="1">
      <c r="B13" s="195" t="s">
        <v>300</v>
      </c>
      <c r="C13" s="202" t="s">
        <v>569</v>
      </c>
      <c r="D13" s="203"/>
      <c r="E13" s="202" t="s">
        <v>570</v>
      </c>
      <c r="F13" s="203"/>
      <c r="G13" s="202" t="s">
        <v>571</v>
      </c>
      <c r="H13" s="203"/>
      <c r="I13" s="198" t="s">
        <v>1</v>
      </c>
      <c r="J13" s="199"/>
      <c r="K13" s="195" t="s">
        <v>9</v>
      </c>
    </row>
    <row r="14" spans="2:11" ht="15" customHeight="1">
      <c r="B14" s="195"/>
      <c r="C14" s="196" t="s">
        <v>319</v>
      </c>
      <c r="D14" s="197"/>
      <c r="E14" s="196" t="s">
        <v>320</v>
      </c>
      <c r="F14" s="197"/>
      <c r="G14" s="196" t="s">
        <v>321</v>
      </c>
      <c r="H14" s="197"/>
      <c r="I14" s="196" t="s">
        <v>0</v>
      </c>
      <c r="J14" s="197"/>
      <c r="K14" s="195"/>
    </row>
    <row r="15" spans="2:11" ht="15" customHeight="1">
      <c r="B15" s="195"/>
      <c r="C15" s="78">
        <v>2020</v>
      </c>
      <c r="D15" s="78">
        <v>2021</v>
      </c>
      <c r="E15" s="78">
        <v>2020</v>
      </c>
      <c r="F15" s="78">
        <v>2021</v>
      </c>
      <c r="G15" s="78">
        <v>2020</v>
      </c>
      <c r="H15" s="78">
        <v>2021</v>
      </c>
      <c r="I15" s="78">
        <v>2020</v>
      </c>
      <c r="J15" s="78">
        <v>2021</v>
      </c>
      <c r="K15" s="195"/>
    </row>
    <row r="16" spans="2:11" ht="21" customHeight="1">
      <c r="B16" s="12" t="s">
        <v>33</v>
      </c>
      <c r="C16" s="55">
        <v>0</v>
      </c>
      <c r="D16" s="55">
        <v>0</v>
      </c>
      <c r="E16" s="55">
        <v>1786697.837743077</v>
      </c>
      <c r="F16" s="55">
        <v>2095993.473891791</v>
      </c>
      <c r="G16" s="55">
        <v>2863532.2099781977</v>
      </c>
      <c r="H16" s="55">
        <v>3364134.0552468305</v>
      </c>
      <c r="I16" s="55">
        <f t="shared" ref="I16:J20" si="0">G16+E16+C16</f>
        <v>4650230.0477212742</v>
      </c>
      <c r="J16" s="55">
        <f>H16+F16+D16</f>
        <v>5460127.5291386209</v>
      </c>
      <c r="K16" s="13" t="s">
        <v>32</v>
      </c>
    </row>
    <row r="17" spans="2:11" ht="21" customHeight="1">
      <c r="B17" s="12" t="s">
        <v>297</v>
      </c>
      <c r="C17" s="55">
        <v>0</v>
      </c>
      <c r="D17" s="55">
        <v>0</v>
      </c>
      <c r="E17" s="55">
        <v>460554.06761360104</v>
      </c>
      <c r="F17" s="55">
        <v>439890.57226646866</v>
      </c>
      <c r="G17" s="55">
        <v>1581494.5913569729</v>
      </c>
      <c r="H17" s="55">
        <v>1423775.3880646483</v>
      </c>
      <c r="I17" s="55">
        <f t="shared" si="0"/>
        <v>2042048.6589705739</v>
      </c>
      <c r="J17" s="55">
        <f t="shared" si="0"/>
        <v>1863665.9603311168</v>
      </c>
      <c r="K17" s="13" t="s">
        <v>298</v>
      </c>
    </row>
    <row r="18" spans="2:11" ht="21" customHeight="1">
      <c r="B18" s="12" t="s">
        <v>566</v>
      </c>
      <c r="C18" s="55">
        <v>0</v>
      </c>
      <c r="D18" s="55">
        <v>0</v>
      </c>
      <c r="E18" s="55">
        <v>2736126.4821600243</v>
      </c>
      <c r="F18" s="55">
        <v>2619183.7997574457</v>
      </c>
      <c r="G18" s="55">
        <v>2683394.3023843039</v>
      </c>
      <c r="H18" s="55">
        <v>2522806.9244216811</v>
      </c>
      <c r="I18" s="55">
        <f t="shared" si="0"/>
        <v>5419520.7845443282</v>
      </c>
      <c r="J18" s="55">
        <f t="shared" si="0"/>
        <v>5141990.7241791263</v>
      </c>
      <c r="K18" s="13" t="s">
        <v>23</v>
      </c>
    </row>
    <row r="19" spans="2:11" ht="21" customHeight="1">
      <c r="B19" s="12" t="s">
        <v>34</v>
      </c>
      <c r="C19" s="55">
        <v>0</v>
      </c>
      <c r="D19" s="55">
        <v>0</v>
      </c>
      <c r="E19" s="55">
        <v>923150.83235483733</v>
      </c>
      <c r="F19" s="55">
        <v>940888.86517409689</v>
      </c>
      <c r="G19" s="55">
        <v>4391969.1385876089</v>
      </c>
      <c r="H19" s="55">
        <v>4174248.654421051</v>
      </c>
      <c r="I19" s="55">
        <f t="shared" si="0"/>
        <v>5315119.970942446</v>
      </c>
      <c r="J19" s="55">
        <f t="shared" si="0"/>
        <v>5115137.519595148</v>
      </c>
      <c r="K19" s="13" t="s">
        <v>24</v>
      </c>
    </row>
    <row r="20" spans="2:11" ht="21" customHeight="1">
      <c r="B20" s="12" t="s">
        <v>564</v>
      </c>
      <c r="C20" s="55">
        <v>0</v>
      </c>
      <c r="D20" s="55">
        <v>0</v>
      </c>
      <c r="E20" s="55">
        <v>1048820.051670437</v>
      </c>
      <c r="F20" s="55">
        <v>578838.32946291077</v>
      </c>
      <c r="G20" s="55">
        <v>3073489.2022546078</v>
      </c>
      <c r="H20" s="55">
        <v>3357505.3054366065</v>
      </c>
      <c r="I20" s="55">
        <f t="shared" si="0"/>
        <v>4122309.253925045</v>
      </c>
      <c r="J20" s="55">
        <f t="shared" si="0"/>
        <v>3936343.6348995175</v>
      </c>
      <c r="K20" s="13" t="s">
        <v>563</v>
      </c>
    </row>
    <row r="21" spans="2:11" ht="21" customHeight="1">
      <c r="B21" s="14" t="s">
        <v>42</v>
      </c>
      <c r="C21" s="56">
        <f t="shared" ref="C21:J21" si="1">C16+C17+C18+C19+C20</f>
        <v>0</v>
      </c>
      <c r="D21" s="56">
        <f t="shared" si="1"/>
        <v>0</v>
      </c>
      <c r="E21" s="56">
        <f t="shared" si="1"/>
        <v>6955349.2715419764</v>
      </c>
      <c r="F21" s="56">
        <f t="shared" si="1"/>
        <v>6674795.040552713</v>
      </c>
      <c r="G21" s="56">
        <f>G16+G17+G18+G19+G20</f>
        <v>14593879.444561692</v>
      </c>
      <c r="H21" s="56">
        <f>H16+H17+H18+H19+H20</f>
        <v>14842470.327590819</v>
      </c>
      <c r="I21" s="56">
        <f t="shared" si="1"/>
        <v>21549228.716103666</v>
      </c>
      <c r="J21" s="56">
        <f t="shared" si="1"/>
        <v>21517265.368143529</v>
      </c>
      <c r="K21" s="15" t="s">
        <v>38</v>
      </c>
    </row>
    <row r="22" spans="2:11" ht="21" customHeight="1">
      <c r="C22" s="16"/>
      <c r="D22" s="16"/>
      <c r="E22" s="16"/>
      <c r="F22" s="16"/>
      <c r="G22" s="16"/>
      <c r="H22" s="16"/>
      <c r="I22" s="16"/>
      <c r="J22" s="16"/>
    </row>
    <row r="23" spans="2:11" ht="21" customHeight="1">
      <c r="B23" s="14" t="s">
        <v>43</v>
      </c>
      <c r="C23" s="56">
        <v>726084.90610572405</v>
      </c>
      <c r="D23" s="56">
        <v>841779.76584087289</v>
      </c>
      <c r="E23" s="56">
        <v>3946562.0518769179</v>
      </c>
      <c r="F23" s="56">
        <v>4389136.7219234854</v>
      </c>
      <c r="G23" s="56">
        <v>4970592.526584086</v>
      </c>
      <c r="H23" s="56">
        <v>5159734.7843280425</v>
      </c>
      <c r="I23" s="56">
        <f t="shared" ref="I23:J23" si="2">G23+E23+C23</f>
        <v>9643239.4845667277</v>
      </c>
      <c r="J23" s="56">
        <f t="shared" si="2"/>
        <v>10390651.272092402</v>
      </c>
      <c r="K23" s="15" t="s">
        <v>39</v>
      </c>
    </row>
    <row r="24" spans="2:11" ht="21" customHeight="1">
      <c r="C24" s="16"/>
      <c r="D24" s="16"/>
      <c r="E24" s="16"/>
      <c r="F24" s="16"/>
      <c r="G24" s="16"/>
      <c r="H24" s="16"/>
      <c r="I24" s="16"/>
      <c r="J24" s="16"/>
    </row>
    <row r="25" spans="2:11" ht="21" customHeight="1">
      <c r="B25" s="12" t="s">
        <v>35</v>
      </c>
      <c r="C25" s="55">
        <v>200876.53818088284</v>
      </c>
      <c r="D25" s="55">
        <v>167522.32914829577</v>
      </c>
      <c r="E25" s="55">
        <v>651.58799999999997</v>
      </c>
      <c r="F25" s="55">
        <v>1810.3317921377666</v>
      </c>
      <c r="G25" s="55">
        <v>687780.16907488625</v>
      </c>
      <c r="H25" s="55">
        <v>637090.98754295707</v>
      </c>
      <c r="I25" s="55">
        <f t="shared" ref="I25:J28" si="3">G25+E25+C25</f>
        <v>889308.29525576904</v>
      </c>
      <c r="J25" s="55">
        <f t="shared" si="3"/>
        <v>806423.64848339069</v>
      </c>
      <c r="K25" s="13" t="s">
        <v>25</v>
      </c>
    </row>
    <row r="26" spans="2:11" ht="21" customHeight="1">
      <c r="B26" s="12" t="s">
        <v>36</v>
      </c>
      <c r="C26" s="55">
        <v>10526.8169</v>
      </c>
      <c r="D26" s="55">
        <v>53461.395520000005</v>
      </c>
      <c r="E26" s="55">
        <v>0</v>
      </c>
      <c r="F26" s="55">
        <v>0</v>
      </c>
      <c r="G26" s="55">
        <v>701977.28504617047</v>
      </c>
      <c r="H26" s="55">
        <v>1006937.3465611562</v>
      </c>
      <c r="I26" s="55">
        <f t="shared" si="3"/>
        <v>712504.10194617044</v>
      </c>
      <c r="J26" s="55">
        <f t="shared" si="3"/>
        <v>1060398.7420811562</v>
      </c>
      <c r="K26" s="13" t="s">
        <v>26</v>
      </c>
    </row>
    <row r="27" spans="2:11" ht="21" customHeight="1">
      <c r="B27" s="12" t="s">
        <v>37</v>
      </c>
      <c r="C27" s="55">
        <v>24280760.986839544</v>
      </c>
      <c r="D27" s="55">
        <v>26602069.166712429</v>
      </c>
      <c r="E27" s="55">
        <v>0</v>
      </c>
      <c r="F27" s="55">
        <v>0</v>
      </c>
      <c r="G27" s="55">
        <v>9354200.4230187517</v>
      </c>
      <c r="H27" s="55">
        <v>10004373.906833403</v>
      </c>
      <c r="I27" s="55">
        <f t="shared" si="3"/>
        <v>33634961.409858294</v>
      </c>
      <c r="J27" s="55">
        <f t="shared" si="3"/>
        <v>36606443.073545828</v>
      </c>
      <c r="K27" s="13" t="s">
        <v>27</v>
      </c>
    </row>
    <row r="28" spans="2:11" ht="21" customHeight="1">
      <c r="B28" s="12" t="s">
        <v>565</v>
      </c>
      <c r="C28" s="55">
        <v>268756.23213024496</v>
      </c>
      <c r="D28" s="55">
        <v>276882.13657576701</v>
      </c>
      <c r="E28" s="55">
        <v>0</v>
      </c>
      <c r="F28" s="55">
        <v>0</v>
      </c>
      <c r="G28" s="55">
        <v>529019</v>
      </c>
      <c r="H28" s="55">
        <v>477347</v>
      </c>
      <c r="I28" s="55">
        <f t="shared" si="3"/>
        <v>797775.23213024496</v>
      </c>
      <c r="J28" s="55">
        <f t="shared" si="3"/>
        <v>754229.13657576707</v>
      </c>
      <c r="K28" s="13" t="s">
        <v>28</v>
      </c>
    </row>
    <row r="29" spans="2:11" ht="21" customHeight="1">
      <c r="B29" s="14" t="s">
        <v>44</v>
      </c>
      <c r="C29" s="56">
        <f t="shared" ref="C29:J29" si="4">C25+C26+C27+C28</f>
        <v>24760920.574050672</v>
      </c>
      <c r="D29" s="56">
        <f t="shared" si="4"/>
        <v>27099935.027956489</v>
      </c>
      <c r="E29" s="56">
        <f t="shared" si="4"/>
        <v>651.58799999999997</v>
      </c>
      <c r="F29" s="56">
        <f t="shared" si="4"/>
        <v>1810.3317921377666</v>
      </c>
      <c r="G29" s="56">
        <f t="shared" si="4"/>
        <v>11272976.877139809</v>
      </c>
      <c r="H29" s="56">
        <f t="shared" si="4"/>
        <v>12125749.240937516</v>
      </c>
      <c r="I29" s="56">
        <f t="shared" si="4"/>
        <v>36034549.039190479</v>
      </c>
      <c r="J29" s="56">
        <f t="shared" si="4"/>
        <v>39227494.60068614</v>
      </c>
      <c r="K29" s="15" t="s">
        <v>40</v>
      </c>
    </row>
    <row r="30" spans="2:11" ht="21" customHeight="1">
      <c r="C30" s="16"/>
      <c r="D30" s="16"/>
      <c r="E30" s="16"/>
      <c r="F30" s="16"/>
      <c r="G30" s="16"/>
      <c r="H30" s="16"/>
      <c r="I30" s="16"/>
      <c r="J30" s="16"/>
    </row>
    <row r="31" spans="2:11" ht="21" customHeight="1">
      <c r="B31" s="14" t="s">
        <v>264</v>
      </c>
      <c r="C31" s="56">
        <f t="shared" ref="C31:J31" si="5">C29+C23+C21</f>
        <v>25487005.480156396</v>
      </c>
      <c r="D31" s="56">
        <f t="shared" si="5"/>
        <v>27941714.793797363</v>
      </c>
      <c r="E31" s="56">
        <f t="shared" si="5"/>
        <v>10902562.911418894</v>
      </c>
      <c r="F31" s="56">
        <f t="shared" si="5"/>
        <v>11065742.094268337</v>
      </c>
      <c r="G31" s="56">
        <f t="shared" si="5"/>
        <v>30837448.848285586</v>
      </c>
      <c r="H31" s="56">
        <f t="shared" si="5"/>
        <v>32127954.352856379</v>
      </c>
      <c r="I31" s="56">
        <f t="shared" si="5"/>
        <v>67227017.239860862</v>
      </c>
      <c r="J31" s="56">
        <f t="shared" si="5"/>
        <v>71135411.240922064</v>
      </c>
      <c r="K31" s="15" t="s">
        <v>41</v>
      </c>
    </row>
    <row r="32" spans="2:11">
      <c r="C32" s="16"/>
      <c r="D32" s="16"/>
      <c r="E32" s="16"/>
      <c r="F32" s="16"/>
      <c r="G32" s="16"/>
      <c r="H32" s="99"/>
      <c r="I32" s="16"/>
      <c r="J32" s="99"/>
    </row>
  </sheetData>
  <mergeCells count="14">
    <mergeCell ref="E14:F14"/>
    <mergeCell ref="I14:J14"/>
    <mergeCell ref="B6:K6"/>
    <mergeCell ref="B8:K8"/>
    <mergeCell ref="B9:K9"/>
    <mergeCell ref="B13:B15"/>
    <mergeCell ref="C13:D13"/>
    <mergeCell ref="E13:F13"/>
    <mergeCell ref="I13:J13"/>
    <mergeCell ref="K13:K15"/>
    <mergeCell ref="C14:D14"/>
    <mergeCell ref="G13:H13"/>
    <mergeCell ref="G14:H14"/>
    <mergeCell ref="B7:K7"/>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I31"/>
  <sheetViews>
    <sheetView showGridLines="0" rightToLeft="1" view="pageBreakPreview" zoomScaleNormal="70" zoomScaleSheetLayoutView="100"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311</v>
      </c>
      <c r="C6" s="193"/>
      <c r="D6" s="193"/>
      <c r="E6" s="193"/>
      <c r="F6" s="193"/>
      <c r="G6" s="193"/>
      <c r="H6" s="193"/>
      <c r="I6" s="193"/>
    </row>
    <row r="7" spans="2:9" ht="20.25" customHeight="1">
      <c r="B7" s="201" t="s">
        <v>537</v>
      </c>
      <c r="C7" s="201"/>
      <c r="D7" s="201"/>
      <c r="E7" s="201"/>
      <c r="F7" s="201"/>
      <c r="G7" s="201"/>
      <c r="H7" s="201"/>
      <c r="I7" s="201"/>
    </row>
    <row r="8" spans="2:9" ht="20.25" customHeight="1">
      <c r="B8" s="194" t="s">
        <v>58</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643</v>
      </c>
      <c r="C11" s="69"/>
      <c r="D11" s="69"/>
      <c r="E11" s="69"/>
      <c r="F11" s="71"/>
      <c r="G11" s="71"/>
      <c r="H11" s="71"/>
      <c r="I11" s="54" t="s">
        <v>644</v>
      </c>
    </row>
    <row r="12" spans="2:9" ht="15" customHeight="1">
      <c r="B12" s="7" t="s">
        <v>13</v>
      </c>
      <c r="C12" s="3"/>
      <c r="D12" s="3"/>
      <c r="E12" s="3"/>
      <c r="F12" s="3"/>
      <c r="G12" s="3"/>
      <c r="H12" s="3"/>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596849.26161486807</v>
      </c>
      <c r="D16" s="55">
        <v>667129.06184842577</v>
      </c>
      <c r="E16" s="55">
        <v>763423.73913622275</v>
      </c>
      <c r="F16" s="55">
        <v>912336.13098536769</v>
      </c>
      <c r="G16" s="55">
        <f t="shared" ref="G16:H20" si="0">E16+C16</f>
        <v>1360273.0007510907</v>
      </c>
      <c r="H16" s="55">
        <f>F16+D16</f>
        <v>1579465.1928337933</v>
      </c>
      <c r="I16" s="13" t="s">
        <v>32</v>
      </c>
    </row>
    <row r="17" spans="2:9" ht="21" customHeight="1">
      <c r="B17" s="12" t="s">
        <v>297</v>
      </c>
      <c r="C17" s="55">
        <v>334680.92125488259</v>
      </c>
      <c r="D17" s="55">
        <v>296548.80271773716</v>
      </c>
      <c r="E17" s="55">
        <v>261808.16594049748</v>
      </c>
      <c r="F17" s="55">
        <v>280841.13343577541</v>
      </c>
      <c r="G17" s="55">
        <f t="shared" si="0"/>
        <v>596489.08719538013</v>
      </c>
      <c r="H17" s="55">
        <f t="shared" si="0"/>
        <v>577389.93615351256</v>
      </c>
      <c r="I17" s="13" t="s">
        <v>298</v>
      </c>
    </row>
    <row r="18" spans="2:9" ht="21" customHeight="1">
      <c r="B18" s="12" t="s">
        <v>566</v>
      </c>
      <c r="C18" s="55">
        <v>2620749.2275209338</v>
      </c>
      <c r="D18" s="55">
        <v>2376448.2288456783</v>
      </c>
      <c r="E18" s="55">
        <v>1378402.0365788329</v>
      </c>
      <c r="F18" s="55">
        <v>1490378.980094074</v>
      </c>
      <c r="G18" s="55">
        <f t="shared" si="0"/>
        <v>3999151.2640997665</v>
      </c>
      <c r="H18" s="55">
        <f t="shared" si="0"/>
        <v>3866827.2089397525</v>
      </c>
      <c r="I18" s="13" t="s">
        <v>23</v>
      </c>
    </row>
    <row r="19" spans="2:9" ht="21" customHeight="1">
      <c r="B19" s="12" t="s">
        <v>34</v>
      </c>
      <c r="C19" s="55">
        <v>897240.57614797261</v>
      </c>
      <c r="D19" s="55">
        <v>847282.69726839603</v>
      </c>
      <c r="E19" s="55">
        <v>471420.31232229457</v>
      </c>
      <c r="F19" s="55">
        <v>445306.03240993246</v>
      </c>
      <c r="G19" s="55">
        <f t="shared" si="0"/>
        <v>1368660.8884702672</v>
      </c>
      <c r="H19" s="55">
        <f t="shared" si="0"/>
        <v>1292588.7296783286</v>
      </c>
      <c r="I19" s="13" t="s">
        <v>24</v>
      </c>
    </row>
    <row r="20" spans="2:9" ht="21" customHeight="1">
      <c r="B20" s="12" t="s">
        <v>564</v>
      </c>
      <c r="C20" s="55">
        <v>545252.78753927699</v>
      </c>
      <c r="D20" s="55">
        <v>580245.01275081083</v>
      </c>
      <c r="E20" s="55">
        <v>234428.6165754025</v>
      </c>
      <c r="F20" s="55">
        <v>243540.37670462095</v>
      </c>
      <c r="G20" s="55">
        <f t="shared" si="0"/>
        <v>779681.40411467943</v>
      </c>
      <c r="H20" s="55">
        <f t="shared" si="0"/>
        <v>823785.38945543184</v>
      </c>
      <c r="I20" s="13" t="s">
        <v>563</v>
      </c>
    </row>
    <row r="21" spans="2:9" ht="21" customHeight="1">
      <c r="B21" s="14" t="s">
        <v>42</v>
      </c>
      <c r="C21" s="56">
        <f t="shared" ref="C21:H21" si="1">C16+C17+C18+C19+C20</f>
        <v>4994772.7740779342</v>
      </c>
      <c r="D21" s="56">
        <f t="shared" si="1"/>
        <v>4767653.8034310481</v>
      </c>
      <c r="E21" s="56">
        <f t="shared" si="1"/>
        <v>3109482.87055325</v>
      </c>
      <c r="F21" s="56">
        <f t="shared" si="1"/>
        <v>3372402.6536297705</v>
      </c>
      <c r="G21" s="56">
        <f t="shared" si="1"/>
        <v>8104255.6446311837</v>
      </c>
      <c r="H21" s="56">
        <f t="shared" si="1"/>
        <v>8140056.4570608195</v>
      </c>
      <c r="I21" s="15" t="s">
        <v>38</v>
      </c>
    </row>
    <row r="22" spans="2:9" ht="21" customHeight="1">
      <c r="C22" s="16"/>
      <c r="D22" s="16"/>
      <c r="E22" s="16"/>
      <c r="F22" s="16"/>
      <c r="G22" s="16"/>
      <c r="H22" s="16"/>
    </row>
    <row r="23" spans="2:9" ht="21" customHeight="1">
      <c r="B23" s="14" t="s">
        <v>43</v>
      </c>
      <c r="C23" s="56">
        <v>4272134.3530005543</v>
      </c>
      <c r="D23" s="56">
        <v>4809669.5754098995</v>
      </c>
      <c r="E23" s="56">
        <v>1414102.3016054812</v>
      </c>
      <c r="F23" s="56">
        <v>1486703.8706814044</v>
      </c>
      <c r="G23" s="56">
        <f t="shared" ref="G23:H23" si="2">E23+C23</f>
        <v>5686236.654606035</v>
      </c>
      <c r="H23" s="56">
        <f t="shared" si="2"/>
        <v>6296373.4460913036</v>
      </c>
      <c r="I23" s="15" t="s">
        <v>39</v>
      </c>
    </row>
    <row r="24" spans="2:9" ht="21" customHeight="1">
      <c r="C24" s="16"/>
      <c r="D24" s="16"/>
      <c r="E24" s="16"/>
      <c r="F24" s="16"/>
      <c r="G24" s="16"/>
      <c r="H24" s="16"/>
    </row>
    <row r="25" spans="2:9" ht="21" customHeight="1">
      <c r="B25" s="12" t="s">
        <v>35</v>
      </c>
      <c r="C25" s="55">
        <v>224697.11385335808</v>
      </c>
      <c r="D25" s="55">
        <v>199971.01274438456</v>
      </c>
      <c r="E25" s="55">
        <v>32576.948</v>
      </c>
      <c r="F25" s="55">
        <v>28955.350999999999</v>
      </c>
      <c r="G25" s="61">
        <f t="shared" ref="G25:H28" si="3">E25+C25</f>
        <v>257274.06185335809</v>
      </c>
      <c r="H25" s="61">
        <f t="shared" si="3"/>
        <v>228926.36374438455</v>
      </c>
      <c r="I25" s="13" t="s">
        <v>25</v>
      </c>
    </row>
    <row r="26" spans="2:9" ht="21" customHeight="1">
      <c r="B26" s="12" t="s">
        <v>36</v>
      </c>
      <c r="C26" s="55">
        <v>110376.90893952656</v>
      </c>
      <c r="D26" s="55">
        <v>348776.89954927261</v>
      </c>
      <c r="E26" s="55">
        <v>15321</v>
      </c>
      <c r="F26" s="55">
        <v>6861</v>
      </c>
      <c r="G26" s="61">
        <f t="shared" si="3"/>
        <v>125697.90893952656</v>
      </c>
      <c r="H26" s="61">
        <f t="shared" si="3"/>
        <v>355637.89954927261</v>
      </c>
      <c r="I26" s="13" t="s">
        <v>26</v>
      </c>
    </row>
    <row r="27" spans="2:9" ht="21" customHeight="1">
      <c r="B27" s="12" t="s">
        <v>37</v>
      </c>
      <c r="C27" s="55">
        <v>5122657.0279268371</v>
      </c>
      <c r="D27" s="55">
        <v>5629607.1979532568</v>
      </c>
      <c r="E27" s="55">
        <v>28347750.820352066</v>
      </c>
      <c r="F27" s="55">
        <v>30781550.592631191</v>
      </c>
      <c r="G27" s="61">
        <f t="shared" si="3"/>
        <v>33470407.848278902</v>
      </c>
      <c r="H27" s="61">
        <f t="shared" si="3"/>
        <v>36411157.790584445</v>
      </c>
      <c r="I27" s="13" t="s">
        <v>27</v>
      </c>
    </row>
    <row r="28" spans="2:9" ht="21" customHeight="1">
      <c r="B28" s="12" t="s">
        <v>565</v>
      </c>
      <c r="C28" s="55">
        <v>0</v>
      </c>
      <c r="D28" s="55">
        <v>0</v>
      </c>
      <c r="E28" s="55">
        <v>797775.23213024496</v>
      </c>
      <c r="F28" s="55">
        <v>754229.13657576707</v>
      </c>
      <c r="G28" s="61">
        <f t="shared" si="3"/>
        <v>797775.23213024496</v>
      </c>
      <c r="H28" s="61">
        <f t="shared" si="3"/>
        <v>754229.13657576707</v>
      </c>
      <c r="I28" s="13" t="s">
        <v>28</v>
      </c>
    </row>
    <row r="29" spans="2:9" ht="21" customHeight="1">
      <c r="B29" s="14" t="s">
        <v>44</v>
      </c>
      <c r="C29" s="56">
        <f t="shared" ref="C29:H29" si="4">C25+C26+C27+C28</f>
        <v>5457731.0507197212</v>
      </c>
      <c r="D29" s="56">
        <f t="shared" si="4"/>
        <v>6178355.1102469135</v>
      </c>
      <c r="E29" s="56">
        <f t="shared" si="4"/>
        <v>29193424.00048231</v>
      </c>
      <c r="F29" s="56">
        <f t="shared" si="4"/>
        <v>31571596.080206957</v>
      </c>
      <c r="G29" s="56">
        <f t="shared" si="4"/>
        <v>34651155.051202029</v>
      </c>
      <c r="H29" s="56">
        <f t="shared" si="4"/>
        <v>37749951.190453865</v>
      </c>
      <c r="I29" s="15" t="s">
        <v>40</v>
      </c>
    </row>
    <row r="30" spans="2:9" ht="21" customHeight="1">
      <c r="C30" s="16"/>
      <c r="D30" s="16"/>
      <c r="E30" s="16"/>
      <c r="F30" s="16"/>
      <c r="G30" s="16"/>
      <c r="H30" s="16"/>
    </row>
    <row r="31" spans="2:9" ht="21" customHeight="1">
      <c r="B31" s="14" t="s">
        <v>264</v>
      </c>
      <c r="C31" s="56">
        <f t="shared" ref="C31:H31" si="5">C21+C23+C29</f>
        <v>14724638.17779821</v>
      </c>
      <c r="D31" s="56">
        <f t="shared" si="5"/>
        <v>15755678.489087861</v>
      </c>
      <c r="E31" s="56">
        <f t="shared" si="5"/>
        <v>33717009.172641039</v>
      </c>
      <c r="F31" s="56">
        <f t="shared" si="5"/>
        <v>36430702.60451813</v>
      </c>
      <c r="G31" s="56">
        <f t="shared" si="5"/>
        <v>48441647.35043925</v>
      </c>
      <c r="H31" s="56">
        <f t="shared" si="5"/>
        <v>52186381.093605988</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I31"/>
  <sheetViews>
    <sheetView showGridLines="0" rightToLeft="1" view="pageBreakPreview" zoomScale="115" zoomScaleNormal="7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311</v>
      </c>
      <c r="C6" s="193"/>
      <c r="D6" s="193"/>
      <c r="E6" s="193"/>
      <c r="F6" s="193"/>
      <c r="G6" s="193"/>
      <c r="H6" s="193"/>
      <c r="I6" s="193"/>
    </row>
    <row r="7" spans="2:9" ht="20.25" customHeight="1">
      <c r="B7" s="201" t="s">
        <v>538</v>
      </c>
      <c r="C7" s="201"/>
      <c r="D7" s="201"/>
      <c r="E7" s="201"/>
      <c r="F7" s="201"/>
      <c r="G7" s="201"/>
      <c r="H7" s="201"/>
      <c r="I7" s="201"/>
    </row>
    <row r="8" spans="2:9" ht="20.25" customHeight="1">
      <c r="B8" s="194" t="s">
        <v>58</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645</v>
      </c>
      <c r="C11" s="69"/>
      <c r="D11" s="69"/>
      <c r="E11" s="69"/>
      <c r="F11" s="71"/>
      <c r="G11" s="71"/>
      <c r="H11" s="71"/>
      <c r="I11" s="54" t="s">
        <v>646</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78">
        <f>'4B'!C15</f>
        <v>2020</v>
      </c>
      <c r="D15" s="78">
        <f>'4B'!D15</f>
        <v>2021</v>
      </c>
      <c r="E15" s="78">
        <f>'4B'!E15</f>
        <v>2020</v>
      </c>
      <c r="F15" s="78">
        <f>'4B'!F15</f>
        <v>2021</v>
      </c>
      <c r="G15" s="78">
        <f>'4B'!G15</f>
        <v>2020</v>
      </c>
      <c r="H15" s="78">
        <f>'4B'!H15</f>
        <v>2021</v>
      </c>
      <c r="I15" s="195"/>
    </row>
    <row r="16" spans="2:9" ht="21" customHeight="1">
      <c r="B16" s="12" t="s">
        <v>33</v>
      </c>
      <c r="C16" s="55">
        <v>561942.05558474443</v>
      </c>
      <c r="D16" s="55">
        <v>631323.01674644288</v>
      </c>
      <c r="E16" s="55">
        <v>34907.206030123765</v>
      </c>
      <c r="F16" s="55">
        <v>35806.045101982992</v>
      </c>
      <c r="G16" s="55">
        <f t="shared" ref="G16:H20" si="0">E16+C16</f>
        <v>596849.26161486818</v>
      </c>
      <c r="H16" s="55">
        <f>F16+D16</f>
        <v>667129.06184842589</v>
      </c>
      <c r="I16" s="13" t="s">
        <v>32</v>
      </c>
    </row>
    <row r="17" spans="2:9" ht="21" customHeight="1">
      <c r="B17" s="12" t="s">
        <v>297</v>
      </c>
      <c r="C17" s="55">
        <v>328423.49258310266</v>
      </c>
      <c r="D17" s="55">
        <v>290171.48427372234</v>
      </c>
      <c r="E17" s="55">
        <v>6257.4286717798859</v>
      </c>
      <c r="F17" s="55">
        <v>6377.318444014807</v>
      </c>
      <c r="G17" s="55">
        <f t="shared" si="0"/>
        <v>334680.92125488253</v>
      </c>
      <c r="H17" s="55">
        <f t="shared" si="0"/>
        <v>296548.80271773716</v>
      </c>
      <c r="I17" s="13" t="s">
        <v>298</v>
      </c>
    </row>
    <row r="18" spans="2:9" ht="21" customHeight="1">
      <c r="B18" s="12" t="s">
        <v>566</v>
      </c>
      <c r="C18" s="55">
        <v>1909670.9512734332</v>
      </c>
      <c r="D18" s="55">
        <v>1679223.459496954</v>
      </c>
      <c r="E18" s="55">
        <v>711078.27624750137</v>
      </c>
      <c r="F18" s="55">
        <v>697224.76934872416</v>
      </c>
      <c r="G18" s="55">
        <f t="shared" si="0"/>
        <v>2620749.2275209343</v>
      </c>
      <c r="H18" s="55">
        <f t="shared" si="0"/>
        <v>2376448.2288456783</v>
      </c>
      <c r="I18" s="13" t="s">
        <v>23</v>
      </c>
    </row>
    <row r="19" spans="2:9" ht="21" customHeight="1">
      <c r="B19" s="12" t="s">
        <v>34</v>
      </c>
      <c r="C19" s="55">
        <v>874988.61110726185</v>
      </c>
      <c r="D19" s="55">
        <v>822342.87372429157</v>
      </c>
      <c r="E19" s="55">
        <v>22251.96504071082</v>
      </c>
      <c r="F19" s="55">
        <v>24939.823544104234</v>
      </c>
      <c r="G19" s="55">
        <f t="shared" si="0"/>
        <v>897240.57614797272</v>
      </c>
      <c r="H19" s="55">
        <f t="shared" si="0"/>
        <v>847282.6972683958</v>
      </c>
      <c r="I19" s="13" t="s">
        <v>24</v>
      </c>
    </row>
    <row r="20" spans="2:9" ht="21" customHeight="1">
      <c r="B20" s="12" t="s">
        <v>564</v>
      </c>
      <c r="C20" s="55">
        <v>481675.58384923008</v>
      </c>
      <c r="D20" s="55">
        <v>507639.28819260758</v>
      </c>
      <c r="E20" s="55">
        <v>63577.203690046976</v>
      </c>
      <c r="F20" s="55">
        <v>72605.724558203263</v>
      </c>
      <c r="G20" s="55">
        <f t="shared" si="0"/>
        <v>545252.78753927711</v>
      </c>
      <c r="H20" s="55">
        <f t="shared" si="0"/>
        <v>580245.01275081083</v>
      </c>
      <c r="I20" s="13" t="s">
        <v>563</v>
      </c>
    </row>
    <row r="21" spans="2:9" ht="21" customHeight="1">
      <c r="B21" s="14" t="s">
        <v>42</v>
      </c>
      <c r="C21" s="56">
        <f t="shared" ref="C21:H21" si="1">C16+C17+C18+C19+C20</f>
        <v>4156700.6943977717</v>
      </c>
      <c r="D21" s="56">
        <f t="shared" si="1"/>
        <v>3930700.1224340182</v>
      </c>
      <c r="E21" s="56">
        <f t="shared" si="1"/>
        <v>838072.07968016295</v>
      </c>
      <c r="F21" s="56">
        <f t="shared" si="1"/>
        <v>836953.68099702941</v>
      </c>
      <c r="G21" s="56">
        <f t="shared" si="1"/>
        <v>4994772.7740779351</v>
      </c>
      <c r="H21" s="56">
        <f t="shared" si="1"/>
        <v>4767653.8034310481</v>
      </c>
      <c r="I21" s="15" t="s">
        <v>38</v>
      </c>
    </row>
    <row r="22" spans="2:9" ht="21" customHeight="1">
      <c r="C22" s="16"/>
      <c r="D22" s="16"/>
      <c r="E22" s="16"/>
      <c r="F22" s="16"/>
      <c r="G22" s="16"/>
      <c r="H22" s="16"/>
    </row>
    <row r="23" spans="2:9" ht="21" customHeight="1">
      <c r="B23" s="14" t="s">
        <v>43</v>
      </c>
      <c r="C23" s="56">
        <v>3607585.2527678148</v>
      </c>
      <c r="D23" s="56">
        <v>4109229.2654901044</v>
      </c>
      <c r="E23" s="56">
        <v>664549.1002327411</v>
      </c>
      <c r="F23" s="56">
        <v>700440.30991979409</v>
      </c>
      <c r="G23" s="56">
        <f t="shared" ref="G23:H23" si="2">E23+C23</f>
        <v>4272134.3530005561</v>
      </c>
      <c r="H23" s="56">
        <f t="shared" si="2"/>
        <v>4809669.5754098985</v>
      </c>
      <c r="I23" s="15" t="s">
        <v>39</v>
      </c>
    </row>
    <row r="24" spans="2:9" ht="21" customHeight="1">
      <c r="C24" s="16"/>
      <c r="D24" s="16"/>
      <c r="E24" s="16"/>
      <c r="F24" s="16"/>
      <c r="G24" s="16"/>
      <c r="H24" s="16"/>
    </row>
    <row r="25" spans="2:9" ht="21" customHeight="1">
      <c r="B25" s="12" t="s">
        <v>35</v>
      </c>
      <c r="C25" s="55">
        <v>205697.75275848128</v>
      </c>
      <c r="D25" s="55">
        <v>183378.59565716656</v>
      </c>
      <c r="E25" s="55">
        <v>18999.361094876818</v>
      </c>
      <c r="F25" s="55">
        <v>16592.417087218004</v>
      </c>
      <c r="G25" s="61">
        <f t="shared" ref="G25:H28" si="3">E25+C25</f>
        <v>224697.11385335808</v>
      </c>
      <c r="H25" s="61">
        <f t="shared" si="3"/>
        <v>199971.01274438456</v>
      </c>
      <c r="I25" s="13" t="s">
        <v>25</v>
      </c>
    </row>
    <row r="26" spans="2:9" ht="21" customHeight="1">
      <c r="B26" s="12" t="s">
        <v>36</v>
      </c>
      <c r="C26" s="55">
        <v>54849.610314925274</v>
      </c>
      <c r="D26" s="55">
        <v>301646.03666971024</v>
      </c>
      <c r="E26" s="55">
        <v>55527.298624601288</v>
      </c>
      <c r="F26" s="55">
        <v>47130.862879562359</v>
      </c>
      <c r="G26" s="61">
        <f t="shared" si="3"/>
        <v>110376.90893952656</v>
      </c>
      <c r="H26" s="61">
        <f t="shared" si="3"/>
        <v>348776.89954927261</v>
      </c>
      <c r="I26" s="13" t="s">
        <v>26</v>
      </c>
    </row>
    <row r="27" spans="2:9" ht="21" customHeight="1">
      <c r="B27" s="12" t="s">
        <v>37</v>
      </c>
      <c r="C27" s="55">
        <v>2025924.5684099295</v>
      </c>
      <c r="D27" s="55">
        <v>2363358.0605447213</v>
      </c>
      <c r="E27" s="55">
        <v>3096732.4595169076</v>
      </c>
      <c r="F27" s="55">
        <v>3266249.1374085364</v>
      </c>
      <c r="G27" s="61">
        <f t="shared" si="3"/>
        <v>5122657.0279268371</v>
      </c>
      <c r="H27" s="61">
        <f t="shared" si="3"/>
        <v>5629607.1979532577</v>
      </c>
      <c r="I27" s="13" t="s">
        <v>27</v>
      </c>
    </row>
    <row r="28" spans="2:9" ht="21" customHeight="1">
      <c r="B28" s="12" t="s">
        <v>565</v>
      </c>
      <c r="C28" s="55">
        <v>0</v>
      </c>
      <c r="D28" s="55">
        <v>0</v>
      </c>
      <c r="E28" s="55">
        <v>0</v>
      </c>
      <c r="F28" s="55">
        <v>0</v>
      </c>
      <c r="G28" s="61">
        <f t="shared" si="3"/>
        <v>0</v>
      </c>
      <c r="H28" s="61">
        <f t="shared" si="3"/>
        <v>0</v>
      </c>
      <c r="I28" s="13" t="s">
        <v>28</v>
      </c>
    </row>
    <row r="29" spans="2:9" ht="21" customHeight="1">
      <c r="B29" s="14" t="s">
        <v>44</v>
      </c>
      <c r="C29" s="56">
        <f t="shared" ref="C29:H29" si="4">C25+C26+C27+C28</f>
        <v>2286471.9314833363</v>
      </c>
      <c r="D29" s="56">
        <f t="shared" si="4"/>
        <v>2848382.6928715981</v>
      </c>
      <c r="E29" s="56">
        <f t="shared" si="4"/>
        <v>3171259.1192363854</v>
      </c>
      <c r="F29" s="56">
        <f t="shared" si="4"/>
        <v>3329972.4173753168</v>
      </c>
      <c r="G29" s="56">
        <f t="shared" si="4"/>
        <v>5457731.0507197212</v>
      </c>
      <c r="H29" s="56">
        <f t="shared" si="4"/>
        <v>6178355.1102469154</v>
      </c>
      <c r="I29" s="15" t="s">
        <v>40</v>
      </c>
    </row>
    <row r="30" spans="2:9" ht="21" customHeight="1">
      <c r="C30" s="16"/>
      <c r="D30" s="16"/>
      <c r="E30" s="16"/>
      <c r="F30" s="16"/>
      <c r="G30" s="16"/>
      <c r="H30" s="16"/>
    </row>
    <row r="31" spans="2:9" ht="21" customHeight="1">
      <c r="B31" s="14" t="s">
        <v>264</v>
      </c>
      <c r="C31" s="56">
        <f t="shared" ref="C31:H31" si="5">C21+C23+C29</f>
        <v>10050757.878648922</v>
      </c>
      <c r="D31" s="56">
        <f t="shared" si="5"/>
        <v>10888312.08079572</v>
      </c>
      <c r="E31" s="56">
        <f t="shared" si="5"/>
        <v>4673880.2991492897</v>
      </c>
      <c r="F31" s="56">
        <f t="shared" si="5"/>
        <v>4867366.4082921408</v>
      </c>
      <c r="G31" s="56">
        <f t="shared" si="5"/>
        <v>14724638.177798213</v>
      </c>
      <c r="H31" s="56">
        <f t="shared" si="5"/>
        <v>15755678.489087861</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K31"/>
  <sheetViews>
    <sheetView showGridLines="0" rightToLeft="1" view="pageBreakPreview" zoomScaleNormal="60" zoomScaleSheetLayoutView="100" workbookViewId="0">
      <selection activeCell="B6" sqref="B6:K8"/>
    </sheetView>
  </sheetViews>
  <sheetFormatPr defaultRowHeight="13.2"/>
  <cols>
    <col min="1" max="1" width="6.6640625" customWidth="1"/>
    <col min="2" max="2" width="45.6640625" customWidth="1"/>
    <col min="3" max="10" width="12.6640625" customWidth="1"/>
    <col min="11" max="11" width="45.6640625" customWidth="1"/>
  </cols>
  <sheetData>
    <row r="1" spans="2:11" ht="15" customHeight="1"/>
    <row r="2" spans="2:11" ht="15" customHeight="1"/>
    <row r="3" spans="2:11" ht="15" customHeight="1"/>
    <row r="4" spans="2:11" ht="15" customHeight="1"/>
    <row r="5" spans="2:11" ht="15" customHeight="1"/>
    <row r="6" spans="2:11" ht="20.25" customHeight="1">
      <c r="B6" s="193" t="s">
        <v>310</v>
      </c>
      <c r="C6" s="193"/>
      <c r="D6" s="193"/>
      <c r="E6" s="193"/>
      <c r="F6" s="193"/>
      <c r="G6" s="193"/>
      <c r="H6" s="193"/>
      <c r="I6" s="193"/>
      <c r="J6" s="193"/>
      <c r="K6" s="193"/>
    </row>
    <row r="7" spans="2:11" ht="20.25" customHeight="1">
      <c r="B7" s="194" t="s">
        <v>57</v>
      </c>
      <c r="C7" s="194"/>
      <c r="D7" s="194"/>
      <c r="E7" s="194"/>
      <c r="F7" s="194"/>
      <c r="G7" s="194"/>
      <c r="H7" s="194"/>
      <c r="I7" s="194"/>
      <c r="J7" s="194"/>
      <c r="K7" s="194"/>
    </row>
    <row r="8" spans="2:11" ht="20.25" customHeight="1">
      <c r="B8" s="209" t="s">
        <v>756</v>
      </c>
      <c r="C8" s="209"/>
      <c r="D8" s="209"/>
      <c r="E8" s="209"/>
      <c r="F8" s="209"/>
      <c r="G8" s="209"/>
      <c r="H8" s="209"/>
      <c r="I8" s="209"/>
      <c r="J8" s="209"/>
      <c r="K8" s="209"/>
    </row>
    <row r="9" spans="2:11" ht="15" customHeight="1">
      <c r="B9" s="51"/>
      <c r="C9" s="51"/>
      <c r="D9" s="51"/>
      <c r="E9" s="51"/>
      <c r="F9" s="51"/>
      <c r="G9" s="51"/>
      <c r="H9" s="51"/>
      <c r="I9" s="51"/>
      <c r="J9" s="51"/>
      <c r="K9" s="51"/>
    </row>
    <row r="10" spans="2:11" ht="15" customHeight="1"/>
    <row r="11" spans="2:11" ht="15" customHeight="1">
      <c r="B11" s="7" t="s">
        <v>647</v>
      </c>
      <c r="C11" s="65"/>
      <c r="D11" s="65"/>
      <c r="E11" s="65"/>
      <c r="F11" s="1"/>
      <c r="G11" s="1"/>
      <c r="H11" s="1"/>
      <c r="I11" s="44"/>
      <c r="K11" s="54" t="s">
        <v>648</v>
      </c>
    </row>
    <row r="12" spans="2:11" ht="15" customHeight="1">
      <c r="B12" s="7" t="s">
        <v>13</v>
      </c>
      <c r="K12" s="8" t="s">
        <v>10</v>
      </c>
    </row>
    <row r="13" spans="2:11" ht="15" customHeight="1">
      <c r="B13" s="195" t="s">
        <v>300</v>
      </c>
      <c r="C13" s="212" t="s">
        <v>65</v>
      </c>
      <c r="D13" s="212" t="s">
        <v>66</v>
      </c>
      <c r="E13" s="212" t="s">
        <v>67</v>
      </c>
      <c r="F13" s="212" t="s">
        <v>68</v>
      </c>
      <c r="G13" s="212" t="s">
        <v>69</v>
      </c>
      <c r="H13" s="212" t="s">
        <v>70</v>
      </c>
      <c r="I13" s="212" t="s">
        <v>72</v>
      </c>
      <c r="J13" s="214" t="s">
        <v>74</v>
      </c>
      <c r="K13" s="195" t="s">
        <v>9</v>
      </c>
    </row>
    <row r="14" spans="2:11" ht="45.75" customHeight="1">
      <c r="B14" s="195"/>
      <c r="C14" s="213"/>
      <c r="D14" s="213"/>
      <c r="E14" s="213"/>
      <c r="F14" s="213"/>
      <c r="G14" s="213"/>
      <c r="H14" s="213"/>
      <c r="I14" s="213"/>
      <c r="J14" s="215"/>
      <c r="K14" s="195"/>
    </row>
    <row r="15" spans="2:11" ht="15" customHeight="1">
      <c r="B15" s="195"/>
      <c r="C15" s="11" t="s">
        <v>59</v>
      </c>
      <c r="D15" s="11" t="s">
        <v>60</v>
      </c>
      <c r="E15" s="11" t="s">
        <v>61</v>
      </c>
      <c r="F15" s="11" t="s">
        <v>62</v>
      </c>
      <c r="G15" s="11" t="s">
        <v>63</v>
      </c>
      <c r="H15" s="11" t="s">
        <v>64</v>
      </c>
      <c r="I15" s="11" t="s">
        <v>71</v>
      </c>
      <c r="J15" s="11" t="s">
        <v>73</v>
      </c>
      <c r="K15" s="195"/>
    </row>
    <row r="16" spans="2:11" ht="21" customHeight="1">
      <c r="B16" s="12" t="s">
        <v>33</v>
      </c>
      <c r="C16" s="55">
        <v>1276493.6272840919</v>
      </c>
      <c r="D16" s="55">
        <v>1703.4013329195177</v>
      </c>
      <c r="E16" s="55">
        <v>3544683.1071627764</v>
      </c>
      <c r="F16" s="55">
        <v>584038.49249923974</v>
      </c>
      <c r="G16" s="55">
        <v>19926.031832398003</v>
      </c>
      <c r="H16" s="55">
        <v>33282.869027195455</v>
      </c>
      <c r="I16" s="55">
        <v>0</v>
      </c>
      <c r="J16" s="61">
        <f>SUM(C16:I16)</f>
        <v>5460127.5291386209</v>
      </c>
      <c r="K16" s="13" t="s">
        <v>32</v>
      </c>
    </row>
    <row r="17" spans="2:11" ht="21" customHeight="1">
      <c r="B17" s="12" t="s">
        <v>297</v>
      </c>
      <c r="C17" s="55">
        <v>601595.62809248688</v>
      </c>
      <c r="D17" s="55">
        <v>1890.9909069750406</v>
      </c>
      <c r="E17" s="55">
        <v>1003027.2854453338</v>
      </c>
      <c r="F17" s="55">
        <v>233462.54928223207</v>
      </c>
      <c r="G17" s="55">
        <v>11849.569336420176</v>
      </c>
      <c r="H17" s="55">
        <v>11839.937267668844</v>
      </c>
      <c r="I17" s="55">
        <v>0</v>
      </c>
      <c r="J17" s="61">
        <f t="shared" ref="J17:J21" si="0">SUM(C17:I17)</f>
        <v>1863665.9603311166</v>
      </c>
      <c r="K17" s="13" t="s">
        <v>298</v>
      </c>
    </row>
    <row r="18" spans="2:11" ht="21" customHeight="1">
      <c r="B18" s="12" t="s">
        <v>566</v>
      </c>
      <c r="C18" s="55">
        <v>2409773.6544803735</v>
      </c>
      <c r="D18" s="55">
        <v>77021.243690740157</v>
      </c>
      <c r="E18" s="55">
        <v>1709038.413753249</v>
      </c>
      <c r="F18" s="55">
        <v>875092.82730733592</v>
      </c>
      <c r="G18" s="55">
        <v>4953.4670830844034</v>
      </c>
      <c r="H18" s="55">
        <v>66111.117864344254</v>
      </c>
      <c r="I18" s="55">
        <v>0</v>
      </c>
      <c r="J18" s="61">
        <f t="shared" si="0"/>
        <v>5141990.7241791273</v>
      </c>
      <c r="K18" s="13" t="s">
        <v>23</v>
      </c>
    </row>
    <row r="19" spans="2:11" ht="21" customHeight="1">
      <c r="B19" s="12" t="s">
        <v>34</v>
      </c>
      <c r="C19" s="55">
        <v>1079111.5711509364</v>
      </c>
      <c r="D19" s="55">
        <v>9311.5756585809395</v>
      </c>
      <c r="E19" s="55">
        <v>3411305.2530653626</v>
      </c>
      <c r="F19" s="55">
        <v>568013.34454030404</v>
      </c>
      <c r="G19" s="55">
        <v>17446.369050136545</v>
      </c>
      <c r="H19" s="55">
        <v>29949.406129827312</v>
      </c>
      <c r="I19" s="55">
        <v>0</v>
      </c>
      <c r="J19" s="61">
        <f t="shared" si="0"/>
        <v>5115137.519595149</v>
      </c>
      <c r="K19" s="13" t="s">
        <v>24</v>
      </c>
    </row>
    <row r="20" spans="2:11" ht="21" customHeight="1">
      <c r="B20" s="12" t="s">
        <v>564</v>
      </c>
      <c r="C20" s="55">
        <v>1672469.1483103002</v>
      </c>
      <c r="D20" s="55">
        <v>6588.1510779843584</v>
      </c>
      <c r="E20" s="55">
        <v>1563298.3449095502</v>
      </c>
      <c r="F20" s="55">
        <v>639799.52601769834</v>
      </c>
      <c r="G20" s="55">
        <v>19957.569112913938</v>
      </c>
      <c r="H20" s="55">
        <v>34230.89547107042</v>
      </c>
      <c r="I20" s="55">
        <v>0</v>
      </c>
      <c r="J20" s="61">
        <f t="shared" si="0"/>
        <v>3936343.6348995175</v>
      </c>
      <c r="K20" s="13" t="s">
        <v>563</v>
      </c>
    </row>
    <row r="21" spans="2:11" ht="21" customHeight="1">
      <c r="B21" s="14" t="s">
        <v>42</v>
      </c>
      <c r="C21" s="56">
        <f t="shared" ref="C21:I21" si="1">C16+C17+C18+C19+C20</f>
        <v>7039443.6293181889</v>
      </c>
      <c r="D21" s="56">
        <f t="shared" si="1"/>
        <v>96515.36266720001</v>
      </c>
      <c r="E21" s="56">
        <f t="shared" si="1"/>
        <v>11231352.404336272</v>
      </c>
      <c r="F21" s="56">
        <f t="shared" si="1"/>
        <v>2900406.7396468101</v>
      </c>
      <c r="G21" s="56">
        <f t="shared" si="1"/>
        <v>74133.006414953066</v>
      </c>
      <c r="H21" s="56">
        <f t="shared" si="1"/>
        <v>175414.22576010629</v>
      </c>
      <c r="I21" s="56">
        <f t="shared" si="1"/>
        <v>0</v>
      </c>
      <c r="J21" s="56">
        <f t="shared" si="0"/>
        <v>21517265.368143532</v>
      </c>
      <c r="K21" s="15" t="s">
        <v>38</v>
      </c>
    </row>
    <row r="22" spans="2:11" ht="21" customHeight="1">
      <c r="C22" s="16"/>
      <c r="D22" s="16"/>
      <c r="E22" s="16"/>
      <c r="F22" s="16"/>
      <c r="G22" s="16"/>
      <c r="H22" s="16"/>
      <c r="I22" s="16"/>
      <c r="J22" s="16"/>
    </row>
    <row r="23" spans="2:11" ht="21" customHeight="1">
      <c r="B23" s="14" t="s">
        <v>43</v>
      </c>
      <c r="C23" s="56">
        <v>6465677.3698366983</v>
      </c>
      <c r="D23" s="56">
        <v>46433.402442775361</v>
      </c>
      <c r="E23" s="56">
        <v>1951252.3159539294</v>
      </c>
      <c r="F23" s="56">
        <v>1886062.9687968988</v>
      </c>
      <c r="G23" s="56">
        <v>2715.5218100000016</v>
      </c>
      <c r="H23" s="56">
        <v>38509.693252097961</v>
      </c>
      <c r="I23" s="56">
        <v>0</v>
      </c>
      <c r="J23" s="56">
        <f>SUM(C23:I23)</f>
        <v>10390651.272092402</v>
      </c>
      <c r="K23" s="15" t="s">
        <v>39</v>
      </c>
    </row>
    <row r="24" spans="2:11" ht="21" customHeight="1">
      <c r="C24" s="16"/>
      <c r="D24" s="16"/>
      <c r="E24" s="16"/>
      <c r="F24" s="16"/>
      <c r="G24" s="16"/>
      <c r="H24" s="16"/>
      <c r="I24" s="16"/>
      <c r="J24" s="16"/>
    </row>
    <row r="25" spans="2:11" ht="21" customHeight="1">
      <c r="B25" s="12" t="s">
        <v>35</v>
      </c>
      <c r="C25" s="55">
        <v>211068.75268544926</v>
      </c>
      <c r="D25" s="55">
        <v>9401.5952922373326</v>
      </c>
      <c r="E25" s="55">
        <v>461834.56875441805</v>
      </c>
      <c r="F25" s="55">
        <v>118116.54920529226</v>
      </c>
      <c r="G25" s="55">
        <v>1.8775871448258477</v>
      </c>
      <c r="H25" s="55">
        <v>4843.0885059664242</v>
      </c>
      <c r="I25" s="55">
        <v>1157.2164528824701</v>
      </c>
      <c r="J25" s="61">
        <f t="shared" ref="J25:J29" si="2">SUM(C25:I25)</f>
        <v>806423.64848339069</v>
      </c>
      <c r="K25" s="13" t="s">
        <v>25</v>
      </c>
    </row>
    <row r="26" spans="2:11" ht="21" customHeight="1">
      <c r="B26" s="12" t="s">
        <v>36</v>
      </c>
      <c r="C26" s="55">
        <v>48225.913468540886</v>
      </c>
      <c r="D26" s="55">
        <v>8385.7450307496802</v>
      </c>
      <c r="E26" s="55">
        <v>301478.70262060169</v>
      </c>
      <c r="F26" s="55">
        <v>128761.46688903004</v>
      </c>
      <c r="G26" s="55">
        <v>0.77424612015301797</v>
      </c>
      <c r="H26" s="55">
        <v>3095.8907653476172</v>
      </c>
      <c r="I26" s="55">
        <v>570450.24906076619</v>
      </c>
      <c r="J26" s="61">
        <f t="shared" si="2"/>
        <v>1060398.7420811562</v>
      </c>
      <c r="K26" s="13" t="s">
        <v>26</v>
      </c>
    </row>
    <row r="27" spans="2:11" ht="21" customHeight="1">
      <c r="B27" s="12" t="s">
        <v>37</v>
      </c>
      <c r="C27" s="55">
        <v>429084.27539000503</v>
      </c>
      <c r="D27" s="55">
        <v>0</v>
      </c>
      <c r="E27" s="55">
        <v>76880.408787007123</v>
      </c>
      <c r="F27" s="55">
        <v>6129.160388978954</v>
      </c>
      <c r="G27" s="55">
        <v>0</v>
      </c>
      <c r="H27" s="55">
        <v>21.094788985953201</v>
      </c>
      <c r="I27" s="55">
        <v>36094328.134190857</v>
      </c>
      <c r="J27" s="61">
        <f t="shared" si="2"/>
        <v>36606443.073545836</v>
      </c>
      <c r="K27" s="13" t="s">
        <v>27</v>
      </c>
    </row>
    <row r="28" spans="2:11" ht="21" customHeight="1">
      <c r="B28" s="12" t="s">
        <v>565</v>
      </c>
      <c r="C28" s="55">
        <v>0</v>
      </c>
      <c r="D28" s="55">
        <v>0</v>
      </c>
      <c r="E28" s="55">
        <v>413</v>
      </c>
      <c r="F28" s="55">
        <v>0</v>
      </c>
      <c r="G28" s="55">
        <v>0</v>
      </c>
      <c r="H28" s="55">
        <v>0</v>
      </c>
      <c r="I28" s="55">
        <v>753816.13657576707</v>
      </c>
      <c r="J28" s="61">
        <f t="shared" si="2"/>
        <v>754229.13657576707</v>
      </c>
      <c r="K28" s="13" t="s">
        <v>28</v>
      </c>
    </row>
    <row r="29" spans="2:11" ht="21" customHeight="1">
      <c r="B29" s="14" t="s">
        <v>44</v>
      </c>
      <c r="C29" s="56">
        <f t="shared" ref="C29:I29" si="3">C25+C26+C27+C28</f>
        <v>688378.94154399517</v>
      </c>
      <c r="D29" s="56">
        <f t="shared" si="3"/>
        <v>17787.340322987013</v>
      </c>
      <c r="E29" s="56">
        <f t="shared" si="3"/>
        <v>840606.6801620269</v>
      </c>
      <c r="F29" s="56">
        <f t="shared" si="3"/>
        <v>253007.17648330127</v>
      </c>
      <c r="G29" s="56">
        <f t="shared" si="3"/>
        <v>2.6518332649788654</v>
      </c>
      <c r="H29" s="56">
        <f t="shared" si="3"/>
        <v>7960.0740602999949</v>
      </c>
      <c r="I29" s="56">
        <f t="shared" si="3"/>
        <v>37419751.73628027</v>
      </c>
      <c r="J29" s="56">
        <f t="shared" si="2"/>
        <v>39227494.600686148</v>
      </c>
      <c r="K29" s="15" t="s">
        <v>40</v>
      </c>
    </row>
    <row r="30" spans="2:11" ht="21" customHeight="1">
      <c r="C30" s="16"/>
      <c r="D30" s="16"/>
      <c r="E30" s="16"/>
      <c r="F30" s="16"/>
      <c r="G30" s="16"/>
      <c r="H30" s="16"/>
      <c r="I30" s="16"/>
      <c r="J30" s="16"/>
    </row>
    <row r="31" spans="2:11" ht="21" customHeight="1">
      <c r="B31" s="14" t="s">
        <v>264</v>
      </c>
      <c r="C31" s="56">
        <f t="shared" ref="C31:I31" si="4">C21+C23+C29</f>
        <v>14193499.940698883</v>
      </c>
      <c r="D31" s="56">
        <f t="shared" si="4"/>
        <v>160736.10543296236</v>
      </c>
      <c r="E31" s="56">
        <f t="shared" si="4"/>
        <v>14023211.400452228</v>
      </c>
      <c r="F31" s="56">
        <f t="shared" si="4"/>
        <v>5039476.8849270102</v>
      </c>
      <c r="G31" s="56">
        <f t="shared" si="4"/>
        <v>76851.180058218044</v>
      </c>
      <c r="H31" s="56">
        <f t="shared" si="4"/>
        <v>221883.99307250424</v>
      </c>
      <c r="I31" s="56">
        <f t="shared" si="4"/>
        <v>37419751.73628027</v>
      </c>
      <c r="J31" s="56">
        <f>SUM(C31:I31)</f>
        <v>71135411.240922078</v>
      </c>
      <c r="K31" s="15" t="s">
        <v>41</v>
      </c>
    </row>
  </sheetData>
  <mergeCells count="13">
    <mergeCell ref="B6:K6"/>
    <mergeCell ref="B7:K7"/>
    <mergeCell ref="B13:B15"/>
    <mergeCell ref="K13:K15"/>
    <mergeCell ref="C13:C14"/>
    <mergeCell ref="D13:D14"/>
    <mergeCell ref="E13:E14"/>
    <mergeCell ref="F13:F14"/>
    <mergeCell ref="G13:G14"/>
    <mergeCell ref="H13:H14"/>
    <mergeCell ref="I13:I14"/>
    <mergeCell ref="J13:J14"/>
    <mergeCell ref="B8:K8"/>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K31"/>
  <sheetViews>
    <sheetView showGridLines="0" rightToLeft="1" view="pageBreakPreview" zoomScaleNormal="70" zoomScaleSheetLayoutView="100" workbookViewId="0">
      <selection activeCell="B6" sqref="B6:K8"/>
    </sheetView>
  </sheetViews>
  <sheetFormatPr defaultRowHeight="13.2"/>
  <cols>
    <col min="1" max="1" width="6.6640625" customWidth="1"/>
    <col min="2" max="2" width="45.6640625" customWidth="1"/>
    <col min="3" max="10" width="12.6640625" customWidth="1"/>
    <col min="11" max="11" width="45.6640625" customWidth="1"/>
  </cols>
  <sheetData>
    <row r="1" spans="2:11" ht="15" customHeight="1"/>
    <row r="2" spans="2:11" ht="15" customHeight="1"/>
    <row r="3" spans="2:11" ht="15" customHeight="1"/>
    <row r="4" spans="2:11" ht="15" customHeight="1"/>
    <row r="5" spans="2:11" ht="15" customHeight="1"/>
    <row r="6" spans="2:11" ht="20.25" customHeight="1">
      <c r="B6" s="193" t="s">
        <v>311</v>
      </c>
      <c r="C6" s="193"/>
      <c r="D6" s="193"/>
      <c r="E6" s="193"/>
      <c r="F6" s="193"/>
      <c r="G6" s="193"/>
      <c r="H6" s="193"/>
      <c r="I6" s="193"/>
      <c r="J6" s="193"/>
      <c r="K6" s="193"/>
    </row>
    <row r="7" spans="2:11" ht="20.25" customHeight="1">
      <c r="B7" s="194" t="s">
        <v>58</v>
      </c>
      <c r="C7" s="194"/>
      <c r="D7" s="194"/>
      <c r="E7" s="194"/>
      <c r="F7" s="194"/>
      <c r="G7" s="194"/>
      <c r="H7" s="194"/>
      <c r="I7" s="194"/>
      <c r="J7" s="194"/>
      <c r="K7" s="194"/>
    </row>
    <row r="8" spans="2:11" ht="20.25" customHeight="1">
      <c r="B8" s="209" t="str">
        <f>'11A'!B8:K8</f>
        <v>(2021)</v>
      </c>
      <c r="C8" s="209"/>
      <c r="D8" s="209"/>
      <c r="E8" s="209"/>
      <c r="F8" s="209"/>
      <c r="G8" s="209"/>
      <c r="H8" s="209"/>
      <c r="I8" s="209"/>
      <c r="J8" s="209"/>
      <c r="K8" s="209"/>
    </row>
    <row r="9" spans="2:11" ht="15" customHeight="1">
      <c r="B9" s="51"/>
      <c r="C9" s="51"/>
      <c r="D9" s="51"/>
      <c r="E9" s="51"/>
      <c r="F9" s="51"/>
      <c r="G9" s="51"/>
      <c r="H9" s="51"/>
      <c r="I9" s="51"/>
      <c r="J9" s="51"/>
      <c r="K9" s="51"/>
    </row>
    <row r="10" spans="2:11" ht="15" customHeight="1"/>
    <row r="11" spans="2:11" ht="15" customHeight="1">
      <c r="B11" s="7" t="s">
        <v>649</v>
      </c>
      <c r="C11" s="65"/>
      <c r="D11" s="65"/>
      <c r="E11" s="65"/>
      <c r="F11" s="1"/>
      <c r="G11" s="1"/>
      <c r="H11" s="1"/>
      <c r="I11" s="44"/>
      <c r="K11" s="54" t="s">
        <v>650</v>
      </c>
    </row>
    <row r="12" spans="2:11" ht="15" customHeight="1">
      <c r="B12" s="7" t="s">
        <v>13</v>
      </c>
      <c r="K12" s="8" t="s">
        <v>10</v>
      </c>
    </row>
    <row r="13" spans="2:11" ht="15" customHeight="1">
      <c r="B13" s="195" t="s">
        <v>300</v>
      </c>
      <c r="C13" s="212" t="s">
        <v>65</v>
      </c>
      <c r="D13" s="212" t="s">
        <v>66</v>
      </c>
      <c r="E13" s="212" t="s">
        <v>67</v>
      </c>
      <c r="F13" s="212" t="s">
        <v>68</v>
      </c>
      <c r="G13" s="212" t="s">
        <v>69</v>
      </c>
      <c r="H13" s="212" t="s">
        <v>70</v>
      </c>
      <c r="I13" s="212" t="s">
        <v>72</v>
      </c>
      <c r="J13" s="214" t="s">
        <v>74</v>
      </c>
      <c r="K13" s="195" t="s">
        <v>9</v>
      </c>
    </row>
    <row r="14" spans="2:11" ht="45.75" customHeight="1">
      <c r="B14" s="195"/>
      <c r="C14" s="213"/>
      <c r="D14" s="213"/>
      <c r="E14" s="213"/>
      <c r="F14" s="213"/>
      <c r="G14" s="213"/>
      <c r="H14" s="213"/>
      <c r="I14" s="213"/>
      <c r="J14" s="215"/>
      <c r="K14" s="195"/>
    </row>
    <row r="15" spans="2:11" ht="15" customHeight="1">
      <c r="B15" s="195"/>
      <c r="C15" s="43" t="s">
        <v>59</v>
      </c>
      <c r="D15" s="43" t="s">
        <v>60</v>
      </c>
      <c r="E15" s="43" t="s">
        <v>61</v>
      </c>
      <c r="F15" s="43" t="s">
        <v>62</v>
      </c>
      <c r="G15" s="43" t="s">
        <v>63</v>
      </c>
      <c r="H15" s="43" t="s">
        <v>64</v>
      </c>
      <c r="I15" s="43" t="s">
        <v>71</v>
      </c>
      <c r="J15" s="43" t="s">
        <v>73</v>
      </c>
      <c r="K15" s="195"/>
    </row>
    <row r="16" spans="2:11" ht="21" customHeight="1">
      <c r="B16" s="12" t="s">
        <v>33</v>
      </c>
      <c r="C16" s="55">
        <v>344487.32879710168</v>
      </c>
      <c r="D16" s="55">
        <v>6153.4185136629003</v>
      </c>
      <c r="E16" s="55">
        <v>858788.04073490005</v>
      </c>
      <c r="F16" s="55">
        <v>333737.32261144841</v>
      </c>
      <c r="G16" s="55">
        <v>3016.21314948504</v>
      </c>
      <c r="H16" s="55">
        <v>33282.869027195455</v>
      </c>
      <c r="I16" s="55">
        <v>0</v>
      </c>
      <c r="J16" s="61">
        <f>SUM(C16:I16)</f>
        <v>1579465.1928337933</v>
      </c>
      <c r="K16" s="13" t="s">
        <v>32</v>
      </c>
    </row>
    <row r="17" spans="2:11" ht="21" customHeight="1">
      <c r="B17" s="12" t="s">
        <v>297</v>
      </c>
      <c r="C17" s="55">
        <v>137612.08728804311</v>
      </c>
      <c r="D17" s="55">
        <v>2520.1259330306452</v>
      </c>
      <c r="E17" s="55">
        <v>317865.51050376415</v>
      </c>
      <c r="F17" s="55">
        <v>104291.62183390677</v>
      </c>
      <c r="G17" s="55">
        <v>3260.6533270990271</v>
      </c>
      <c r="H17" s="55">
        <v>11839.937267668844</v>
      </c>
      <c r="I17" s="55">
        <v>0</v>
      </c>
      <c r="J17" s="61">
        <f t="shared" ref="J17:J21" si="0">SUM(C17:I17)</f>
        <v>577389.93615351256</v>
      </c>
      <c r="K17" s="13" t="s">
        <v>298</v>
      </c>
    </row>
    <row r="18" spans="2:11" ht="21" customHeight="1">
      <c r="B18" s="12" t="s">
        <v>566</v>
      </c>
      <c r="C18" s="55">
        <v>1844634.0459762656</v>
      </c>
      <c r="D18" s="55">
        <v>74575.344080977738</v>
      </c>
      <c r="E18" s="55">
        <v>1277698.2245263932</v>
      </c>
      <c r="F18" s="55">
        <v>599938.3032288386</v>
      </c>
      <c r="G18" s="55">
        <v>3870.1732629322269</v>
      </c>
      <c r="H18" s="55">
        <v>66111.117864344254</v>
      </c>
      <c r="I18" s="55">
        <v>0</v>
      </c>
      <c r="J18" s="61">
        <f t="shared" si="0"/>
        <v>3866827.2089397516</v>
      </c>
      <c r="K18" s="13" t="s">
        <v>23</v>
      </c>
    </row>
    <row r="19" spans="2:11" ht="21" customHeight="1">
      <c r="B19" s="12" t="s">
        <v>34</v>
      </c>
      <c r="C19" s="55">
        <v>343051.70376924961</v>
      </c>
      <c r="D19" s="55">
        <v>9930.2202608508924</v>
      </c>
      <c r="E19" s="55">
        <v>725698.33357040724</v>
      </c>
      <c r="F19" s="55">
        <v>181134.71055481012</v>
      </c>
      <c r="G19" s="55">
        <v>2824.3553931832794</v>
      </c>
      <c r="H19" s="55">
        <v>29949.406129827312</v>
      </c>
      <c r="I19" s="55">
        <v>0</v>
      </c>
      <c r="J19" s="61">
        <f t="shared" si="0"/>
        <v>1292588.7296783284</v>
      </c>
      <c r="K19" s="13" t="s">
        <v>24</v>
      </c>
    </row>
    <row r="20" spans="2:11" ht="21" customHeight="1">
      <c r="B20" s="12" t="s">
        <v>564</v>
      </c>
      <c r="C20" s="55">
        <v>357060.49329841259</v>
      </c>
      <c r="D20" s="55">
        <v>3663.9660406156136</v>
      </c>
      <c r="E20" s="55">
        <v>268553.78147645789</v>
      </c>
      <c r="F20" s="55">
        <v>154862.77890394296</v>
      </c>
      <c r="G20" s="55">
        <v>5413.4742649324053</v>
      </c>
      <c r="H20" s="55">
        <v>34230.89547107042</v>
      </c>
      <c r="I20" s="55">
        <v>0</v>
      </c>
      <c r="J20" s="61">
        <f t="shared" si="0"/>
        <v>823785.38945543196</v>
      </c>
      <c r="K20" s="13" t="s">
        <v>563</v>
      </c>
    </row>
    <row r="21" spans="2:11" ht="21" customHeight="1">
      <c r="B21" s="14" t="s">
        <v>42</v>
      </c>
      <c r="C21" s="56">
        <f t="shared" ref="C21:I21" si="1">C16+C17+C18+C19+C20</f>
        <v>3026845.6591290724</v>
      </c>
      <c r="D21" s="56">
        <f t="shared" si="1"/>
        <v>96843.074829137797</v>
      </c>
      <c r="E21" s="56">
        <f t="shared" si="1"/>
        <v>3448603.890811923</v>
      </c>
      <c r="F21" s="56">
        <f t="shared" si="1"/>
        <v>1373964.737132947</v>
      </c>
      <c r="G21" s="56">
        <f t="shared" si="1"/>
        <v>18384.869397631977</v>
      </c>
      <c r="H21" s="56">
        <f t="shared" si="1"/>
        <v>175414.22576010629</v>
      </c>
      <c r="I21" s="56">
        <f t="shared" si="1"/>
        <v>0</v>
      </c>
      <c r="J21" s="56">
        <f t="shared" si="0"/>
        <v>8140056.4570608176</v>
      </c>
      <c r="K21" s="15" t="s">
        <v>38</v>
      </c>
    </row>
    <row r="22" spans="2:11" ht="21" customHeight="1">
      <c r="C22" s="16"/>
      <c r="D22" s="16"/>
      <c r="E22" s="16"/>
      <c r="F22" s="16"/>
      <c r="G22" s="16"/>
      <c r="H22" s="16"/>
      <c r="I22" s="16"/>
      <c r="J22" s="16"/>
    </row>
    <row r="23" spans="2:11" ht="21" customHeight="1">
      <c r="B23" s="14" t="s">
        <v>43</v>
      </c>
      <c r="C23" s="56">
        <v>3939711.2677642074</v>
      </c>
      <c r="D23" s="56">
        <v>40324.313611817386</v>
      </c>
      <c r="E23" s="56">
        <v>1261242.3236180611</v>
      </c>
      <c r="F23" s="56">
        <v>1013871.5260351186</v>
      </c>
      <c r="G23" s="56">
        <v>2714.3218100000013</v>
      </c>
      <c r="H23" s="56">
        <v>38509.693252097961</v>
      </c>
      <c r="I23" s="56">
        <v>0</v>
      </c>
      <c r="J23" s="56">
        <f>SUM(C23:I23)</f>
        <v>6296373.4460913027</v>
      </c>
      <c r="K23" s="15" t="s">
        <v>39</v>
      </c>
    </row>
    <row r="24" spans="2:11" ht="21" customHeight="1">
      <c r="C24" s="16"/>
      <c r="D24" s="16"/>
      <c r="E24" s="16"/>
      <c r="F24" s="16"/>
      <c r="G24" s="16"/>
      <c r="H24" s="16"/>
      <c r="I24" s="16"/>
      <c r="J24" s="16"/>
    </row>
    <row r="25" spans="2:11" ht="21" customHeight="1">
      <c r="B25" s="12" t="s">
        <v>35</v>
      </c>
      <c r="C25" s="55">
        <v>70400.634351479079</v>
      </c>
      <c r="D25" s="55">
        <v>1948.819840525473</v>
      </c>
      <c r="E25" s="55">
        <v>115065.23749079871</v>
      </c>
      <c r="F25" s="55">
        <v>36660.322488754995</v>
      </c>
      <c r="G25" s="55">
        <v>0.92452141437798729</v>
      </c>
      <c r="H25" s="55">
        <v>4843.0885059664242</v>
      </c>
      <c r="I25" s="55">
        <v>7.3365454454873689</v>
      </c>
      <c r="J25" s="61">
        <f t="shared" ref="J25:J29" si="2">SUM(C25:I25)</f>
        <v>228926.36374438455</v>
      </c>
      <c r="K25" s="13" t="s">
        <v>25</v>
      </c>
    </row>
    <row r="26" spans="2:11" ht="21" customHeight="1">
      <c r="B26" s="12" t="s">
        <v>36</v>
      </c>
      <c r="C26" s="55">
        <v>13424.79546229283</v>
      </c>
      <c r="D26" s="55">
        <v>0.51580396983003884</v>
      </c>
      <c r="E26" s="55">
        <v>41873.211904755859</v>
      </c>
      <c r="F26" s="55">
        <v>22541.024461523652</v>
      </c>
      <c r="G26" s="55">
        <v>0.15318337987072142</v>
      </c>
      <c r="H26" s="55">
        <v>3095.8907653476172</v>
      </c>
      <c r="I26" s="55">
        <v>274702.30796800292</v>
      </c>
      <c r="J26" s="61">
        <f t="shared" si="2"/>
        <v>355637.89954927261</v>
      </c>
      <c r="K26" s="13" t="s">
        <v>26</v>
      </c>
    </row>
    <row r="27" spans="2:11" ht="21" customHeight="1">
      <c r="B27" s="12" t="s">
        <v>37</v>
      </c>
      <c r="C27" s="55">
        <v>425651.57270433439</v>
      </c>
      <c r="D27" s="55">
        <v>0</v>
      </c>
      <c r="E27" s="55">
        <v>36492.924725558092</v>
      </c>
      <c r="F27" s="55">
        <v>6034.3163907416083</v>
      </c>
      <c r="G27" s="55">
        <v>0</v>
      </c>
      <c r="H27" s="55">
        <v>21.094788985953201</v>
      </c>
      <c r="I27" s="55">
        <v>35942957.881974831</v>
      </c>
      <c r="J27" s="61">
        <f t="shared" si="2"/>
        <v>36411157.790584452</v>
      </c>
      <c r="K27" s="13" t="s">
        <v>27</v>
      </c>
    </row>
    <row r="28" spans="2:11" ht="21" customHeight="1">
      <c r="B28" s="12" t="s">
        <v>565</v>
      </c>
      <c r="C28" s="55">
        <v>0</v>
      </c>
      <c r="D28" s="55">
        <v>0</v>
      </c>
      <c r="E28" s="55">
        <v>413</v>
      </c>
      <c r="F28" s="55">
        <v>0</v>
      </c>
      <c r="G28" s="55">
        <v>0</v>
      </c>
      <c r="H28" s="55">
        <v>0</v>
      </c>
      <c r="I28" s="55">
        <v>753816.13657576707</v>
      </c>
      <c r="J28" s="61">
        <f t="shared" si="2"/>
        <v>754229.13657576707</v>
      </c>
      <c r="K28" s="13" t="s">
        <v>28</v>
      </c>
    </row>
    <row r="29" spans="2:11" ht="21" customHeight="1">
      <c r="B29" s="14" t="s">
        <v>44</v>
      </c>
      <c r="C29" s="56">
        <f t="shared" ref="C29:I29" si="3">C25+C26+C27+C28</f>
        <v>509477.00251810631</v>
      </c>
      <c r="D29" s="56">
        <f t="shared" si="3"/>
        <v>1949.3356444953031</v>
      </c>
      <c r="E29" s="56">
        <f t="shared" si="3"/>
        <v>193844.37412111266</v>
      </c>
      <c r="F29" s="56">
        <f t="shared" si="3"/>
        <v>65235.663341020256</v>
      </c>
      <c r="G29" s="56">
        <f t="shared" si="3"/>
        <v>1.0777047942487088</v>
      </c>
      <c r="H29" s="56">
        <f t="shared" si="3"/>
        <v>7960.0740602999949</v>
      </c>
      <c r="I29" s="56">
        <f t="shared" si="3"/>
        <v>36971483.663064048</v>
      </c>
      <c r="J29" s="56">
        <f t="shared" si="2"/>
        <v>37749951.19045388</v>
      </c>
      <c r="K29" s="15" t="s">
        <v>40</v>
      </c>
    </row>
    <row r="30" spans="2:11" ht="21" customHeight="1">
      <c r="C30" s="16"/>
      <c r="D30" s="16"/>
      <c r="E30" s="16"/>
      <c r="F30" s="16"/>
      <c r="G30" s="16"/>
      <c r="H30" s="16"/>
      <c r="I30" s="16"/>
      <c r="J30" s="16"/>
    </row>
    <row r="31" spans="2:11" ht="21" customHeight="1">
      <c r="B31" s="14" t="s">
        <v>264</v>
      </c>
      <c r="C31" s="56">
        <f t="shared" ref="C31:I31" si="4">C21+C23+C29</f>
        <v>7476033.9294113861</v>
      </c>
      <c r="D31" s="56">
        <f t="shared" si="4"/>
        <v>139116.72408545049</v>
      </c>
      <c r="E31" s="56">
        <f t="shared" si="4"/>
        <v>4903690.5885510966</v>
      </c>
      <c r="F31" s="56">
        <f t="shared" si="4"/>
        <v>2453071.926509086</v>
      </c>
      <c r="G31" s="56">
        <f t="shared" si="4"/>
        <v>21100.268912426229</v>
      </c>
      <c r="H31" s="56">
        <f t="shared" si="4"/>
        <v>221883.99307250424</v>
      </c>
      <c r="I31" s="56">
        <f t="shared" si="4"/>
        <v>36971483.663064048</v>
      </c>
      <c r="J31" s="56">
        <f>SUM(C31:I31)</f>
        <v>52186381.093605995</v>
      </c>
      <c r="K31" s="15" t="s">
        <v>41</v>
      </c>
    </row>
  </sheetData>
  <mergeCells count="13">
    <mergeCell ref="J13:J14"/>
    <mergeCell ref="K13:K15"/>
    <mergeCell ref="B6:K6"/>
    <mergeCell ref="B7:K7"/>
    <mergeCell ref="B13:B15"/>
    <mergeCell ref="C13:C14"/>
    <mergeCell ref="D13:D14"/>
    <mergeCell ref="E13:E14"/>
    <mergeCell ref="F13:F14"/>
    <mergeCell ref="G13:G14"/>
    <mergeCell ref="H13:H14"/>
    <mergeCell ref="I13:I14"/>
    <mergeCell ref="B8:K8"/>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I32"/>
  <sheetViews>
    <sheetView showGridLines="0" rightToLeft="1" view="pageBreakPreview" zoomScaleNormal="60" zoomScaleSheetLayoutView="100" workbookViewId="0">
      <selection activeCell="B10"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312</v>
      </c>
      <c r="C6" s="193"/>
      <c r="D6" s="193"/>
      <c r="E6" s="193"/>
      <c r="F6" s="193"/>
      <c r="G6" s="193"/>
      <c r="H6" s="193"/>
      <c r="I6" s="193"/>
    </row>
    <row r="7" spans="2:9" ht="20.25" customHeight="1">
      <c r="B7" s="201" t="s">
        <v>537</v>
      </c>
      <c r="C7" s="201"/>
      <c r="D7" s="201"/>
      <c r="E7" s="201"/>
      <c r="F7" s="201"/>
      <c r="G7" s="201"/>
      <c r="H7" s="201"/>
      <c r="I7" s="201"/>
    </row>
    <row r="8" spans="2:9" ht="20.25" customHeight="1">
      <c r="B8" s="194" t="s">
        <v>318</v>
      </c>
      <c r="C8" s="194"/>
      <c r="D8" s="194"/>
      <c r="E8" s="194"/>
      <c r="F8" s="194"/>
      <c r="G8" s="194"/>
      <c r="H8" s="194"/>
      <c r="I8" s="194"/>
    </row>
    <row r="9" spans="2:9" ht="15" customHeight="1">
      <c r="B9" s="205" t="s">
        <v>520</v>
      </c>
      <c r="C9" s="205"/>
      <c r="D9" s="205"/>
      <c r="E9" s="205"/>
      <c r="F9" s="205"/>
      <c r="G9" s="205"/>
      <c r="H9" s="205"/>
      <c r="I9" s="205"/>
    </row>
    <row r="10" spans="2:9" ht="15" customHeight="1">
      <c r="B10" s="209" t="s">
        <v>756</v>
      </c>
      <c r="C10" s="190"/>
      <c r="D10" s="190"/>
      <c r="E10" s="190"/>
      <c r="F10" s="190"/>
      <c r="G10" s="190"/>
      <c r="H10" s="190"/>
      <c r="I10" s="190"/>
    </row>
    <row r="11" spans="2:9" ht="15" customHeight="1">
      <c r="B11" s="7" t="s">
        <v>651</v>
      </c>
      <c r="C11" s="69"/>
      <c r="D11" s="69"/>
      <c r="E11" s="69"/>
      <c r="F11" s="71"/>
      <c r="G11" s="71"/>
      <c r="H11" s="71"/>
      <c r="I11" s="54" t="s">
        <v>652</v>
      </c>
    </row>
    <row r="12" spans="2:9" ht="15" customHeight="1">
      <c r="B12" s="7" t="s">
        <v>13</v>
      </c>
      <c r="C12" s="3"/>
      <c r="D12" s="3"/>
      <c r="E12" s="3"/>
      <c r="F12" s="3"/>
      <c r="G12" s="3"/>
      <c r="H12" s="3"/>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55">
        <v>746690.95813018514</v>
      </c>
      <c r="D17" s="55">
        <v>1510632.3534375788</v>
      </c>
      <c r="E17" s="55">
        <v>178262.26192698712</v>
      </c>
      <c r="F17" s="55">
        <v>347657.85534189665</v>
      </c>
      <c r="G17" s="61">
        <f t="shared" ref="G17:G21" si="0">E17+C17</f>
        <v>924953.22005717224</v>
      </c>
      <c r="H17" s="61">
        <f>F17+D17</f>
        <v>1858290.2087794754</v>
      </c>
      <c r="I17" s="13" t="s">
        <v>32</v>
      </c>
    </row>
    <row r="18" spans="2:9" ht="21" customHeight="1">
      <c r="B18" s="12" t="s">
        <v>297</v>
      </c>
      <c r="C18" s="55">
        <v>438948.41244018951</v>
      </c>
      <c r="D18" s="55">
        <v>296249.33711597777</v>
      </c>
      <c r="E18" s="55">
        <v>76150.533752999996</v>
      </c>
      <c r="F18" s="55">
        <v>55615.062380195275</v>
      </c>
      <c r="G18" s="61">
        <f t="shared" si="0"/>
        <v>515098.94619318948</v>
      </c>
      <c r="H18" s="61">
        <f t="shared" ref="H18:H21" si="1">F18+D18</f>
        <v>351864.39949617302</v>
      </c>
      <c r="I18" s="13" t="s">
        <v>298</v>
      </c>
    </row>
    <row r="19" spans="2:9" ht="21" customHeight="1">
      <c r="B19" s="12" t="s">
        <v>566</v>
      </c>
      <c r="C19" s="55">
        <v>2325045.001974172</v>
      </c>
      <c r="D19" s="55">
        <v>2107999.0017767064</v>
      </c>
      <c r="E19" s="55">
        <v>958677.19298047875</v>
      </c>
      <c r="F19" s="55">
        <v>912509.60093054594</v>
      </c>
      <c r="G19" s="61">
        <f t="shared" si="0"/>
        <v>3283722.1949546505</v>
      </c>
      <c r="H19" s="61">
        <f t="shared" si="1"/>
        <v>3020508.6027072524</v>
      </c>
      <c r="I19" s="13" t="s">
        <v>23</v>
      </c>
    </row>
    <row r="20" spans="2:9" ht="21" customHeight="1">
      <c r="B20" s="12" t="s">
        <v>34</v>
      </c>
      <c r="C20" s="55">
        <v>875615.28961880412</v>
      </c>
      <c r="D20" s="55">
        <v>686768.34550213825</v>
      </c>
      <c r="E20" s="55">
        <v>98394.629189999992</v>
      </c>
      <c r="F20" s="55">
        <v>157795.09557922743</v>
      </c>
      <c r="G20" s="61">
        <f t="shared" si="0"/>
        <v>974009.91880880413</v>
      </c>
      <c r="H20" s="61">
        <f t="shared" si="1"/>
        <v>844563.44108136569</v>
      </c>
      <c r="I20" s="13" t="s">
        <v>24</v>
      </c>
    </row>
    <row r="21" spans="2:9" ht="21" customHeight="1">
      <c r="B21" s="12" t="s">
        <v>564</v>
      </c>
      <c r="C21" s="55">
        <v>633896.48402779235</v>
      </c>
      <c r="D21" s="55">
        <v>285754.01250380755</v>
      </c>
      <c r="E21" s="55">
        <v>130030.82479000013</v>
      </c>
      <c r="F21" s="55">
        <v>101883.32526102001</v>
      </c>
      <c r="G21" s="61">
        <f t="shared" si="0"/>
        <v>763927.30881779245</v>
      </c>
      <c r="H21" s="61">
        <f t="shared" si="1"/>
        <v>387637.33776482753</v>
      </c>
      <c r="I21" s="13" t="s">
        <v>563</v>
      </c>
    </row>
    <row r="22" spans="2:9" ht="21" customHeight="1">
      <c r="B22" s="14" t="s">
        <v>42</v>
      </c>
      <c r="C22" s="56">
        <f t="shared" ref="C22:H22" si="2">C17+C18+C19+C20+C21</f>
        <v>5020196.1461911434</v>
      </c>
      <c r="D22" s="56">
        <f t="shared" si="2"/>
        <v>4887403.0503362091</v>
      </c>
      <c r="E22" s="56">
        <f t="shared" si="2"/>
        <v>1441515.4426404661</v>
      </c>
      <c r="F22" s="56">
        <f t="shared" si="2"/>
        <v>1575460.9394928855</v>
      </c>
      <c r="G22" s="56">
        <f t="shared" si="2"/>
        <v>6461711.5888316082</v>
      </c>
      <c r="H22" s="56">
        <f t="shared" si="2"/>
        <v>6462863.9898290932</v>
      </c>
      <c r="I22" s="15" t="s">
        <v>38</v>
      </c>
    </row>
    <row r="23" spans="2:9" ht="21" customHeight="1">
      <c r="C23" s="16"/>
      <c r="D23" s="16"/>
      <c r="E23" s="16"/>
      <c r="F23" s="16"/>
      <c r="G23" s="16"/>
      <c r="H23" s="16"/>
    </row>
    <row r="24" spans="2:9" ht="21" customHeight="1">
      <c r="B24" s="14" t="s">
        <v>43</v>
      </c>
      <c r="C24" s="56">
        <v>11626566.929146523</v>
      </c>
      <c r="D24" s="56">
        <v>11910083.622122267</v>
      </c>
      <c r="E24" s="56">
        <v>3982346.4730517506</v>
      </c>
      <c r="F24" s="56">
        <v>3956716.13336492</v>
      </c>
      <c r="G24" s="56">
        <f t="shared" ref="G24:H24" si="3">E24+C24</f>
        <v>15608913.402198274</v>
      </c>
      <c r="H24" s="56">
        <f t="shared" si="3"/>
        <v>15866799.755487187</v>
      </c>
      <c r="I24" s="15" t="s">
        <v>39</v>
      </c>
    </row>
    <row r="25" spans="2:9" ht="21" customHeight="1">
      <c r="C25" s="16"/>
      <c r="D25" s="16"/>
      <c r="E25" s="16"/>
      <c r="F25" s="16"/>
      <c r="G25" s="16"/>
      <c r="H25" s="16"/>
    </row>
    <row r="26" spans="2:9" ht="21" customHeight="1">
      <c r="B26" s="12" t="s">
        <v>35</v>
      </c>
      <c r="C26" s="55">
        <v>635451.24980231328</v>
      </c>
      <c r="D26" s="55">
        <v>526923.68622894154</v>
      </c>
      <c r="E26" s="55">
        <v>95212.67</v>
      </c>
      <c r="F26" s="55">
        <v>75351.55</v>
      </c>
      <c r="G26" s="61">
        <f t="shared" ref="G26:G29" si="4">E26+C26</f>
        <v>730663.91980231332</v>
      </c>
      <c r="H26" s="61">
        <f t="shared" ref="H26:H29" si="5">F26+D26</f>
        <v>602275.23622894159</v>
      </c>
      <c r="I26" s="13" t="s">
        <v>25</v>
      </c>
    </row>
    <row r="27" spans="2:9" ht="21" customHeight="1">
      <c r="B27" s="12" t="s">
        <v>36</v>
      </c>
      <c r="C27" s="55">
        <v>333199.54425427219</v>
      </c>
      <c r="D27" s="55">
        <v>662847.72309293621</v>
      </c>
      <c r="E27" s="55">
        <v>16660.26104969985</v>
      </c>
      <c r="F27" s="55">
        <v>11950.26104969985</v>
      </c>
      <c r="G27" s="61">
        <f t="shared" si="4"/>
        <v>349859.80530397204</v>
      </c>
      <c r="H27" s="61">
        <f t="shared" si="5"/>
        <v>674797.98414263607</v>
      </c>
      <c r="I27" s="13" t="s">
        <v>26</v>
      </c>
    </row>
    <row r="28" spans="2:9" ht="21" customHeight="1">
      <c r="B28" s="12" t="s">
        <v>37</v>
      </c>
      <c r="C28" s="55">
        <v>247516.2248235213</v>
      </c>
      <c r="D28" s="55">
        <v>624753.5423268422</v>
      </c>
      <c r="E28" s="55">
        <v>3024938.0727602518</v>
      </c>
      <c r="F28" s="55">
        <v>5435382.8464297689</v>
      </c>
      <c r="G28" s="61">
        <f t="shared" si="4"/>
        <v>3272454.2975837733</v>
      </c>
      <c r="H28" s="61">
        <f t="shared" si="5"/>
        <v>6060136.3887566114</v>
      </c>
      <c r="I28" s="13" t="s">
        <v>27</v>
      </c>
    </row>
    <row r="29" spans="2:9" ht="21" customHeight="1">
      <c r="B29" s="12" t="s">
        <v>565</v>
      </c>
      <c r="C29" s="55">
        <v>0</v>
      </c>
      <c r="D29" s="55">
        <v>0</v>
      </c>
      <c r="E29" s="55">
        <v>192827.40558720002</v>
      </c>
      <c r="F29" s="55">
        <v>150427.18559764727</v>
      </c>
      <c r="G29" s="61">
        <f t="shared" si="4"/>
        <v>192827.40558720002</v>
      </c>
      <c r="H29" s="61">
        <f t="shared" si="5"/>
        <v>150427.18559764727</v>
      </c>
      <c r="I29" s="13" t="s">
        <v>28</v>
      </c>
    </row>
    <row r="30" spans="2:9" ht="21" customHeight="1">
      <c r="B30" s="14" t="s">
        <v>44</v>
      </c>
      <c r="C30" s="56">
        <f t="shared" ref="C30:H30" si="6">C26+C27+C28+C29</f>
        <v>1216167.0188801067</v>
      </c>
      <c r="D30" s="56">
        <f t="shared" si="6"/>
        <v>1814524.9516487198</v>
      </c>
      <c r="E30" s="56">
        <f t="shared" si="6"/>
        <v>3329638.4093971518</v>
      </c>
      <c r="F30" s="56">
        <f t="shared" si="6"/>
        <v>5673111.8430771157</v>
      </c>
      <c r="G30" s="56">
        <f t="shared" si="6"/>
        <v>4545805.4282772588</v>
      </c>
      <c r="H30" s="56">
        <f t="shared" si="6"/>
        <v>7487636.7947258363</v>
      </c>
      <c r="I30" s="15" t="s">
        <v>40</v>
      </c>
    </row>
    <row r="31" spans="2:9" ht="21" customHeight="1">
      <c r="C31" s="16"/>
      <c r="D31" s="16"/>
      <c r="E31" s="16"/>
      <c r="F31" s="16"/>
      <c r="G31" s="16"/>
      <c r="H31" s="16"/>
    </row>
    <row r="32" spans="2:9" ht="21" customHeight="1">
      <c r="B32" s="14" t="s">
        <v>264</v>
      </c>
      <c r="C32" s="56">
        <f t="shared" ref="C32:H32" si="7">C22+C24+C30</f>
        <v>17862930.094217774</v>
      </c>
      <c r="D32" s="56">
        <f t="shared" si="7"/>
        <v>18612011.624107197</v>
      </c>
      <c r="E32" s="56">
        <f t="shared" si="7"/>
        <v>8753500.325089369</v>
      </c>
      <c r="F32" s="56">
        <f t="shared" si="7"/>
        <v>11205288.91593492</v>
      </c>
      <c r="G32" s="56">
        <f t="shared" si="7"/>
        <v>26616430.419307139</v>
      </c>
      <c r="H32" s="56">
        <f t="shared" si="7"/>
        <v>29817300.540042117</v>
      </c>
      <c r="I32" s="15" t="s">
        <v>41</v>
      </c>
    </row>
  </sheetData>
  <mergeCells count="13">
    <mergeCell ref="B10:I10"/>
    <mergeCell ref="B6:I6"/>
    <mergeCell ref="B8:I8"/>
    <mergeCell ref="B13:B16"/>
    <mergeCell ref="C13:D13"/>
    <mergeCell ref="E13:F13"/>
    <mergeCell ref="G13:H13"/>
    <mergeCell ref="I13:I16"/>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I32"/>
  <sheetViews>
    <sheetView showGridLines="0" rightToLeft="1" view="pageBreakPreview" zoomScale="115" zoomScaleNormal="7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312</v>
      </c>
      <c r="C6" s="193"/>
      <c r="D6" s="193"/>
      <c r="E6" s="193"/>
      <c r="F6" s="193"/>
      <c r="G6" s="193"/>
      <c r="H6" s="193"/>
      <c r="I6" s="193"/>
    </row>
    <row r="7" spans="2:9" ht="20.25" customHeight="1">
      <c r="B7" s="201" t="s">
        <v>538</v>
      </c>
      <c r="C7" s="201"/>
      <c r="D7" s="201"/>
      <c r="E7" s="201"/>
      <c r="F7" s="201"/>
      <c r="G7" s="201"/>
      <c r="H7" s="201"/>
      <c r="I7" s="201"/>
    </row>
    <row r="8" spans="2:9" ht="20.25" customHeight="1">
      <c r="B8" s="194" t="s">
        <v>318</v>
      </c>
      <c r="C8" s="194"/>
      <c r="D8" s="194"/>
      <c r="E8" s="194"/>
      <c r="F8" s="194"/>
      <c r="G8" s="194"/>
      <c r="H8" s="194"/>
      <c r="I8" s="194"/>
    </row>
    <row r="9" spans="2:9" ht="15" customHeight="1">
      <c r="B9" s="205" t="s">
        <v>522</v>
      </c>
      <c r="C9" s="205"/>
      <c r="D9" s="205"/>
      <c r="E9" s="205"/>
      <c r="F9" s="205"/>
      <c r="G9" s="205"/>
      <c r="H9" s="205"/>
      <c r="I9" s="205"/>
    </row>
    <row r="10" spans="2:9" ht="15" customHeight="1">
      <c r="B10" s="209" t="str">
        <f>'12A'!B10:I10</f>
        <v>(2021)</v>
      </c>
      <c r="C10" s="190"/>
      <c r="D10" s="190"/>
      <c r="E10" s="190"/>
      <c r="F10" s="190"/>
      <c r="G10" s="190"/>
      <c r="H10" s="190"/>
      <c r="I10" s="190"/>
    </row>
    <row r="11" spans="2:9" ht="15" customHeight="1">
      <c r="B11" s="7" t="s">
        <v>653</v>
      </c>
      <c r="C11" s="69"/>
      <c r="D11" s="69"/>
      <c r="E11" s="69"/>
      <c r="F11" s="71"/>
      <c r="G11" s="71"/>
      <c r="H11" s="71"/>
      <c r="I11" s="54" t="s">
        <v>654</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55">
        <v>667893.10392503103</v>
      </c>
      <c r="D17" s="55">
        <v>1382219.0269592463</v>
      </c>
      <c r="E17" s="55">
        <v>78797.854205154115</v>
      </c>
      <c r="F17" s="55">
        <v>128413.32647833246</v>
      </c>
      <c r="G17" s="61">
        <f t="shared" ref="G17:H21" si="0">E17+C17</f>
        <v>746690.95813018514</v>
      </c>
      <c r="H17" s="61">
        <f>F17+D17</f>
        <v>1510632.3534375788</v>
      </c>
      <c r="I17" s="13" t="s">
        <v>32</v>
      </c>
    </row>
    <row r="18" spans="2:9" ht="21" customHeight="1">
      <c r="B18" s="12" t="s">
        <v>297</v>
      </c>
      <c r="C18" s="55">
        <v>430263.90713218955</v>
      </c>
      <c r="D18" s="55">
        <v>291979.16307616967</v>
      </c>
      <c r="E18" s="55">
        <v>8684.5053079999998</v>
      </c>
      <c r="F18" s="55">
        <v>4270.1740398081165</v>
      </c>
      <c r="G18" s="61">
        <f t="shared" si="0"/>
        <v>438948.41244018957</v>
      </c>
      <c r="H18" s="61">
        <f t="shared" si="0"/>
        <v>296249.33711597777</v>
      </c>
      <c r="I18" s="13" t="s">
        <v>298</v>
      </c>
    </row>
    <row r="19" spans="2:9" ht="21" customHeight="1">
      <c r="B19" s="12" t="s">
        <v>566</v>
      </c>
      <c r="C19" s="55">
        <v>1694380.4325341717</v>
      </c>
      <c r="D19" s="55">
        <v>1561092.1684500915</v>
      </c>
      <c r="E19" s="55">
        <v>630664.56944000011</v>
      </c>
      <c r="F19" s="55">
        <v>546906.83332661493</v>
      </c>
      <c r="G19" s="61">
        <f t="shared" si="0"/>
        <v>2325045.001974172</v>
      </c>
      <c r="H19" s="61">
        <f t="shared" si="0"/>
        <v>2107999.0017767064</v>
      </c>
      <c r="I19" s="13" t="s">
        <v>23</v>
      </c>
    </row>
    <row r="20" spans="2:9" ht="21" customHeight="1">
      <c r="B20" s="12" t="s">
        <v>34</v>
      </c>
      <c r="C20" s="55">
        <v>859371.76043295837</v>
      </c>
      <c r="D20" s="55">
        <v>674057.53797935427</v>
      </c>
      <c r="E20" s="55">
        <v>16243.529185845891</v>
      </c>
      <c r="F20" s="55">
        <v>12710.807522783954</v>
      </c>
      <c r="G20" s="61">
        <f t="shared" si="0"/>
        <v>875615.28961880424</v>
      </c>
      <c r="H20" s="61">
        <f t="shared" si="0"/>
        <v>686768.34550213825</v>
      </c>
      <c r="I20" s="13" t="s">
        <v>24</v>
      </c>
    </row>
    <row r="21" spans="2:9" ht="21" customHeight="1">
      <c r="B21" s="12" t="s">
        <v>564</v>
      </c>
      <c r="C21" s="55">
        <v>594487.1417547923</v>
      </c>
      <c r="D21" s="55">
        <v>263837.08595864294</v>
      </c>
      <c r="E21" s="55">
        <v>39409.342273000031</v>
      </c>
      <c r="F21" s="55">
        <v>21916.926545164592</v>
      </c>
      <c r="G21" s="61">
        <f t="shared" si="0"/>
        <v>633896.48402779235</v>
      </c>
      <c r="H21" s="61">
        <f t="shared" si="0"/>
        <v>285754.01250380755</v>
      </c>
      <c r="I21" s="13" t="s">
        <v>563</v>
      </c>
    </row>
    <row r="22" spans="2:9" ht="21" customHeight="1">
      <c r="B22" s="14" t="s">
        <v>42</v>
      </c>
      <c r="C22" s="56">
        <f t="shared" ref="C22:H22" si="1">C17+C18+C19+C20+C21</f>
        <v>4246396.3457791433</v>
      </c>
      <c r="D22" s="56">
        <f t="shared" si="1"/>
        <v>4173184.9824235043</v>
      </c>
      <c r="E22" s="56">
        <f t="shared" si="1"/>
        <v>773799.80041200016</v>
      </c>
      <c r="F22" s="56">
        <f t="shared" si="1"/>
        <v>714218.06791270408</v>
      </c>
      <c r="G22" s="56">
        <f t="shared" si="1"/>
        <v>5020196.1461911434</v>
      </c>
      <c r="H22" s="56">
        <f t="shared" si="1"/>
        <v>4887403.0503362091</v>
      </c>
      <c r="I22" s="15" t="s">
        <v>38</v>
      </c>
    </row>
    <row r="23" spans="2:9" ht="21" customHeight="1">
      <c r="C23" s="16"/>
      <c r="D23" s="16"/>
      <c r="E23" s="16"/>
      <c r="F23" s="16"/>
      <c r="G23" s="16"/>
      <c r="H23" s="16"/>
    </row>
    <row r="24" spans="2:9" ht="21" customHeight="1">
      <c r="B24" s="14" t="s">
        <v>43</v>
      </c>
      <c r="C24" s="56">
        <v>10044104.633821687</v>
      </c>
      <c r="D24" s="56">
        <v>10309422.998950658</v>
      </c>
      <c r="E24" s="56">
        <v>1582462.2953248366</v>
      </c>
      <c r="F24" s="56">
        <v>1600660.6231716087</v>
      </c>
      <c r="G24" s="56">
        <f t="shared" ref="G24:H24" si="2">E24+C24</f>
        <v>11626566.929146523</v>
      </c>
      <c r="H24" s="56">
        <f t="shared" si="2"/>
        <v>11910083.622122267</v>
      </c>
      <c r="I24" s="15" t="s">
        <v>39</v>
      </c>
    </row>
    <row r="25" spans="2:9" ht="21" customHeight="1">
      <c r="C25" s="16"/>
      <c r="D25" s="16"/>
      <c r="E25" s="16"/>
      <c r="F25" s="16"/>
      <c r="G25" s="16"/>
      <c r="H25" s="16"/>
    </row>
    <row r="26" spans="2:9" ht="21" customHeight="1">
      <c r="B26" s="12" t="s">
        <v>35</v>
      </c>
      <c r="C26" s="55">
        <v>543996.54227308184</v>
      </c>
      <c r="D26" s="55">
        <v>448754.10757125728</v>
      </c>
      <c r="E26" s="55">
        <v>91454.707529231193</v>
      </c>
      <c r="F26" s="55">
        <v>78169.578657684324</v>
      </c>
      <c r="G26" s="61">
        <f t="shared" ref="G26:H29" si="3">E26+C26</f>
        <v>635451.24980231305</v>
      </c>
      <c r="H26" s="61">
        <f t="shared" si="3"/>
        <v>526923.68622894166</v>
      </c>
      <c r="I26" s="13" t="s">
        <v>25</v>
      </c>
    </row>
    <row r="27" spans="2:9" ht="21" customHeight="1">
      <c r="B27" s="12" t="s">
        <v>36</v>
      </c>
      <c r="C27" s="55">
        <v>278591.57672391424</v>
      </c>
      <c r="D27" s="55">
        <v>596486.55021813815</v>
      </c>
      <c r="E27" s="55">
        <v>54607.967530357862</v>
      </c>
      <c r="F27" s="55">
        <v>66361.172874798067</v>
      </c>
      <c r="G27" s="61">
        <f t="shared" si="3"/>
        <v>333199.54425427213</v>
      </c>
      <c r="H27" s="61">
        <f t="shared" si="3"/>
        <v>662847.72309293621</v>
      </c>
      <c r="I27" s="13" t="s">
        <v>26</v>
      </c>
    </row>
    <row r="28" spans="2:9" ht="21" customHeight="1">
      <c r="B28" s="12" t="s">
        <v>37</v>
      </c>
      <c r="C28" s="55">
        <v>208316.91464352128</v>
      </c>
      <c r="D28" s="55">
        <v>541018.14638993947</v>
      </c>
      <c r="E28" s="55">
        <v>39199.31018</v>
      </c>
      <c r="F28" s="55">
        <v>83735.395936902758</v>
      </c>
      <c r="G28" s="61">
        <f t="shared" si="3"/>
        <v>247516.22482352128</v>
      </c>
      <c r="H28" s="61">
        <f t="shared" si="3"/>
        <v>624753.5423268422</v>
      </c>
      <c r="I28" s="13" t="s">
        <v>27</v>
      </c>
    </row>
    <row r="29" spans="2:9" ht="21" customHeight="1">
      <c r="B29" s="12" t="s">
        <v>565</v>
      </c>
      <c r="C29" s="55">
        <v>0</v>
      </c>
      <c r="D29" s="55">
        <v>0</v>
      </c>
      <c r="E29" s="55">
        <v>0</v>
      </c>
      <c r="F29" s="55">
        <v>0</v>
      </c>
      <c r="G29" s="61">
        <f t="shared" si="3"/>
        <v>0</v>
      </c>
      <c r="H29" s="61">
        <f t="shared" si="3"/>
        <v>0</v>
      </c>
      <c r="I29" s="13" t="s">
        <v>28</v>
      </c>
    </row>
    <row r="30" spans="2:9" ht="21" customHeight="1">
      <c r="B30" s="14" t="s">
        <v>44</v>
      </c>
      <c r="C30" s="56">
        <f t="shared" ref="C30:H30" si="4">C26+C27+C28+C29</f>
        <v>1030905.0336405174</v>
      </c>
      <c r="D30" s="56">
        <f t="shared" si="4"/>
        <v>1586258.804179335</v>
      </c>
      <c r="E30" s="56">
        <f t="shared" si="4"/>
        <v>185261.98523958906</v>
      </c>
      <c r="F30" s="56">
        <f t="shared" si="4"/>
        <v>228266.14746938515</v>
      </c>
      <c r="G30" s="56">
        <f t="shared" si="4"/>
        <v>1216167.0188801065</v>
      </c>
      <c r="H30" s="56">
        <f t="shared" si="4"/>
        <v>1814524.9516487201</v>
      </c>
      <c r="I30" s="15" t="s">
        <v>40</v>
      </c>
    </row>
    <row r="31" spans="2:9" ht="21" customHeight="1">
      <c r="C31" s="16"/>
      <c r="D31" s="16"/>
      <c r="E31" s="16"/>
      <c r="F31" s="16"/>
      <c r="G31" s="16"/>
      <c r="H31" s="16"/>
    </row>
    <row r="32" spans="2:9" ht="21" customHeight="1">
      <c r="B32" s="14" t="s">
        <v>264</v>
      </c>
      <c r="C32" s="56">
        <f t="shared" ref="C32:H32" si="5">C22+C24+C30</f>
        <v>15321406.013241347</v>
      </c>
      <c r="D32" s="56">
        <f t="shared" si="5"/>
        <v>16068866.785553498</v>
      </c>
      <c r="E32" s="56">
        <f t="shared" si="5"/>
        <v>2541524.0809764261</v>
      </c>
      <c r="F32" s="56">
        <f t="shared" si="5"/>
        <v>2543144.8385536978</v>
      </c>
      <c r="G32" s="56">
        <f t="shared" si="5"/>
        <v>17862930.094217774</v>
      </c>
      <c r="H32" s="56">
        <f t="shared" si="5"/>
        <v>18612011.624107197</v>
      </c>
      <c r="I32" s="15" t="s">
        <v>41</v>
      </c>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1:I32"/>
  <sheetViews>
    <sheetView showGridLines="0" rightToLeft="1" view="pageBreakPreview" zoomScale="115" zoomScaleNormal="7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313</v>
      </c>
      <c r="C6" s="193"/>
      <c r="D6" s="193"/>
      <c r="E6" s="193"/>
      <c r="F6" s="193"/>
      <c r="G6" s="193"/>
      <c r="H6" s="193"/>
      <c r="I6" s="193"/>
    </row>
    <row r="7" spans="2:9" ht="20.25" customHeight="1">
      <c r="B7" s="201" t="s">
        <v>537</v>
      </c>
      <c r="C7" s="201"/>
      <c r="D7" s="201"/>
      <c r="E7" s="201"/>
      <c r="F7" s="201"/>
      <c r="G7" s="201"/>
      <c r="H7" s="201"/>
      <c r="I7" s="201"/>
    </row>
    <row r="8" spans="2:9" ht="20.25" customHeight="1">
      <c r="B8" s="194" t="s">
        <v>317</v>
      </c>
      <c r="C8" s="194"/>
      <c r="D8" s="194"/>
      <c r="E8" s="194"/>
      <c r="F8" s="194"/>
      <c r="G8" s="194"/>
      <c r="H8" s="194"/>
      <c r="I8" s="194"/>
    </row>
    <row r="9" spans="2:9" ht="15" customHeight="1">
      <c r="B9" s="205" t="s">
        <v>520</v>
      </c>
      <c r="C9" s="205"/>
      <c r="D9" s="205"/>
      <c r="E9" s="205"/>
      <c r="F9" s="205"/>
      <c r="G9" s="205"/>
      <c r="H9" s="205"/>
      <c r="I9" s="205"/>
    </row>
    <row r="10" spans="2:9" ht="15" customHeight="1">
      <c r="B10" s="209" t="s">
        <v>756</v>
      </c>
      <c r="C10" s="190"/>
      <c r="D10" s="190"/>
      <c r="E10" s="190"/>
      <c r="F10" s="190"/>
      <c r="G10" s="190"/>
      <c r="H10" s="190"/>
      <c r="I10" s="190"/>
    </row>
    <row r="11" spans="2:9" ht="15" customHeight="1">
      <c r="B11" s="7" t="s">
        <v>655</v>
      </c>
      <c r="C11" s="69"/>
      <c r="D11" s="69"/>
      <c r="E11" s="69"/>
      <c r="F11" s="71"/>
      <c r="G11" s="71"/>
      <c r="H11" s="71"/>
      <c r="I11" s="54" t="s">
        <v>656</v>
      </c>
    </row>
    <row r="12" spans="2:9" ht="15" customHeight="1">
      <c r="B12" s="7" t="s">
        <v>13</v>
      </c>
      <c r="C12" s="3"/>
      <c r="D12" s="3"/>
      <c r="E12" s="3"/>
      <c r="F12" s="3"/>
      <c r="G12" s="3"/>
      <c r="H12" s="3"/>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55">
        <v>161880.23902413659</v>
      </c>
      <c r="D17" s="55">
        <v>199597.40780159752</v>
      </c>
      <c r="E17" s="55">
        <v>103815.36834804925</v>
      </c>
      <c r="F17" s="55">
        <v>261439.62676657995</v>
      </c>
      <c r="G17" s="61">
        <f t="shared" ref="G17:H21" si="0">E17+C17</f>
        <v>265695.60737218586</v>
      </c>
      <c r="H17" s="61">
        <f>F17+D17</f>
        <v>461037.03456817748</v>
      </c>
      <c r="I17" s="13" t="s">
        <v>32</v>
      </c>
    </row>
    <row r="18" spans="2:9" ht="21" customHeight="1">
      <c r="B18" s="12" t="s">
        <v>297</v>
      </c>
      <c r="C18" s="55">
        <v>108686.42438211126</v>
      </c>
      <c r="D18" s="55">
        <v>83902.897671501676</v>
      </c>
      <c r="E18" s="55">
        <v>53170.903737161672</v>
      </c>
      <c r="F18" s="55">
        <v>66357.05668909532</v>
      </c>
      <c r="G18" s="61">
        <f t="shared" si="0"/>
        <v>161857.32811927295</v>
      </c>
      <c r="H18" s="61">
        <f t="shared" si="0"/>
        <v>150259.95436059701</v>
      </c>
      <c r="I18" s="13" t="s">
        <v>298</v>
      </c>
    </row>
    <row r="19" spans="2:9" ht="21" customHeight="1">
      <c r="B19" s="12" t="s">
        <v>566</v>
      </c>
      <c r="C19" s="55">
        <v>1656869.9102164861</v>
      </c>
      <c r="D19" s="55">
        <v>1459244.4680748731</v>
      </c>
      <c r="E19" s="55">
        <v>811658.29451912327</v>
      </c>
      <c r="F19" s="55">
        <v>892980.96019506454</v>
      </c>
      <c r="G19" s="61">
        <f t="shared" si="0"/>
        <v>2468528.2047356092</v>
      </c>
      <c r="H19" s="61">
        <f t="shared" si="0"/>
        <v>2352225.4282699376</v>
      </c>
      <c r="I19" s="13" t="s">
        <v>23</v>
      </c>
    </row>
    <row r="20" spans="2:9" ht="21" customHeight="1">
      <c r="B20" s="12" t="s">
        <v>34</v>
      </c>
      <c r="C20" s="55">
        <v>225202.11168359732</v>
      </c>
      <c r="D20" s="55">
        <v>180171.97713631293</v>
      </c>
      <c r="E20" s="55">
        <v>71775.771527196019</v>
      </c>
      <c r="F20" s="55">
        <v>79742.882316859541</v>
      </c>
      <c r="G20" s="61">
        <f t="shared" si="0"/>
        <v>296977.88321079337</v>
      </c>
      <c r="H20" s="61">
        <f t="shared" si="0"/>
        <v>259914.85945317248</v>
      </c>
      <c r="I20" s="13" t="s">
        <v>24</v>
      </c>
    </row>
    <row r="21" spans="2:9" ht="21" customHeight="1">
      <c r="B21" s="12" t="s">
        <v>564</v>
      </c>
      <c r="C21" s="55">
        <v>138144.00579607143</v>
      </c>
      <c r="D21" s="55">
        <v>150946.63661022176</v>
      </c>
      <c r="E21" s="55">
        <v>49479.302252651934</v>
      </c>
      <c r="F21" s="55">
        <v>41496.643299080504</v>
      </c>
      <c r="G21" s="61">
        <f t="shared" si="0"/>
        <v>187623.30804872338</v>
      </c>
      <c r="H21" s="61">
        <f t="shared" si="0"/>
        <v>192443.27990930225</v>
      </c>
      <c r="I21" s="13" t="s">
        <v>563</v>
      </c>
    </row>
    <row r="22" spans="2:9" ht="21" customHeight="1">
      <c r="B22" s="14" t="s">
        <v>42</v>
      </c>
      <c r="C22" s="56">
        <f t="shared" ref="C22:H22" si="1">C17+C18+C19+C20+C21</f>
        <v>2290782.6911024028</v>
      </c>
      <c r="D22" s="56">
        <f t="shared" si="1"/>
        <v>2073863.3872945071</v>
      </c>
      <c r="E22" s="56">
        <f t="shared" si="1"/>
        <v>1089899.6403841821</v>
      </c>
      <c r="F22" s="56">
        <f t="shared" si="1"/>
        <v>1342017.1692666798</v>
      </c>
      <c r="G22" s="56">
        <f t="shared" si="1"/>
        <v>3380682.3314865846</v>
      </c>
      <c r="H22" s="56">
        <f t="shared" si="1"/>
        <v>3415880.5565611869</v>
      </c>
      <c r="I22" s="15" t="s">
        <v>38</v>
      </c>
    </row>
    <row r="23" spans="2:9" ht="21" customHeight="1">
      <c r="C23" s="16"/>
      <c r="D23" s="16"/>
      <c r="E23" s="16"/>
      <c r="F23" s="16"/>
      <c r="G23" s="16"/>
      <c r="H23" s="16"/>
    </row>
    <row r="24" spans="2:9" ht="21" customHeight="1">
      <c r="B24" s="14" t="s">
        <v>43</v>
      </c>
      <c r="C24" s="56">
        <v>6232339.4925568122</v>
      </c>
      <c r="D24" s="56">
        <v>6473972.1865301514</v>
      </c>
      <c r="E24" s="56">
        <v>2559166.529150255</v>
      </c>
      <c r="F24" s="56">
        <v>2568655.1281556953</v>
      </c>
      <c r="G24" s="56">
        <f t="shared" ref="G24:H24" si="2">E24+C24</f>
        <v>8791506.0217070673</v>
      </c>
      <c r="H24" s="56">
        <f t="shared" si="2"/>
        <v>9042627.3146858476</v>
      </c>
      <c r="I24" s="15" t="s">
        <v>39</v>
      </c>
    </row>
    <row r="25" spans="2:9" ht="21" customHeight="1">
      <c r="C25" s="16"/>
      <c r="D25" s="16"/>
      <c r="E25" s="16"/>
      <c r="F25" s="16"/>
      <c r="G25" s="16"/>
      <c r="H25" s="16"/>
    </row>
    <row r="26" spans="2:9" ht="21" customHeight="1">
      <c r="B26" s="12" t="s">
        <v>35</v>
      </c>
      <c r="C26" s="55">
        <v>167159.67996486241</v>
      </c>
      <c r="D26" s="55">
        <v>140059.49669521861</v>
      </c>
      <c r="E26" s="55">
        <v>18048.228999999999</v>
      </c>
      <c r="F26" s="55">
        <v>16436.575999999994</v>
      </c>
      <c r="G26" s="61">
        <f t="shared" ref="G26:H29" si="3">E26+C26</f>
        <v>185207.90896486241</v>
      </c>
      <c r="H26" s="61">
        <f t="shared" si="3"/>
        <v>156496.07269521861</v>
      </c>
      <c r="I26" s="13" t="s">
        <v>25</v>
      </c>
    </row>
    <row r="27" spans="2:9" ht="21" customHeight="1">
      <c r="B27" s="12" t="s">
        <v>36</v>
      </c>
      <c r="C27" s="55">
        <v>41096.94581038288</v>
      </c>
      <c r="D27" s="55">
        <v>276523.82926132972</v>
      </c>
      <c r="E27" s="55">
        <v>9410.571896744872</v>
      </c>
      <c r="F27" s="55">
        <v>1158.571896744872</v>
      </c>
      <c r="G27" s="61">
        <f t="shared" si="3"/>
        <v>50507.51770712775</v>
      </c>
      <c r="H27" s="61">
        <f t="shared" si="3"/>
        <v>277682.40115807462</v>
      </c>
      <c r="I27" s="13" t="s">
        <v>26</v>
      </c>
    </row>
    <row r="28" spans="2:9" ht="21" customHeight="1">
      <c r="B28" s="12" t="s">
        <v>37</v>
      </c>
      <c r="C28" s="55">
        <v>203636.59154572131</v>
      </c>
      <c r="D28" s="55">
        <v>597920.80632808246</v>
      </c>
      <c r="E28" s="55">
        <v>2962310.3655532068</v>
      </c>
      <c r="F28" s="55">
        <v>5396185.1997319646</v>
      </c>
      <c r="G28" s="61">
        <f t="shared" si="3"/>
        <v>3165946.9570989283</v>
      </c>
      <c r="H28" s="61">
        <f t="shared" si="3"/>
        <v>5994106.0060600471</v>
      </c>
      <c r="I28" s="13" t="s">
        <v>27</v>
      </c>
    </row>
    <row r="29" spans="2:9" ht="21" customHeight="1">
      <c r="B29" s="12" t="s">
        <v>565</v>
      </c>
      <c r="C29" s="55">
        <v>0</v>
      </c>
      <c r="D29" s="55">
        <v>0</v>
      </c>
      <c r="E29" s="55">
        <v>192827.40558720002</v>
      </c>
      <c r="F29" s="55">
        <v>150427.18559764727</v>
      </c>
      <c r="G29" s="61">
        <f t="shared" si="3"/>
        <v>192827.40558720002</v>
      </c>
      <c r="H29" s="61">
        <f t="shared" si="3"/>
        <v>150427.18559764727</v>
      </c>
      <c r="I29" s="13" t="s">
        <v>28</v>
      </c>
    </row>
    <row r="30" spans="2:9" ht="21" customHeight="1">
      <c r="B30" s="14" t="s">
        <v>44</v>
      </c>
      <c r="C30" s="56">
        <f t="shared" ref="C30:H30" si="4">C26+C27+C28+C29</f>
        <v>411893.21732096665</v>
      </c>
      <c r="D30" s="56">
        <f t="shared" si="4"/>
        <v>1014504.1322846308</v>
      </c>
      <c r="E30" s="56">
        <f t="shared" si="4"/>
        <v>3182596.5720371515</v>
      </c>
      <c r="F30" s="56">
        <f t="shared" si="4"/>
        <v>5564207.5332263568</v>
      </c>
      <c r="G30" s="56">
        <f t="shared" si="4"/>
        <v>3594489.7893581185</v>
      </c>
      <c r="H30" s="56">
        <f t="shared" si="4"/>
        <v>6578711.6655109869</v>
      </c>
      <c r="I30" s="15" t="s">
        <v>40</v>
      </c>
    </row>
    <row r="31" spans="2:9" ht="21" customHeight="1">
      <c r="C31" s="16"/>
      <c r="D31" s="16"/>
      <c r="E31" s="16"/>
      <c r="F31" s="16"/>
      <c r="G31" s="16"/>
      <c r="H31" s="16"/>
    </row>
    <row r="32" spans="2:9" ht="21" customHeight="1">
      <c r="B32" s="14" t="s">
        <v>264</v>
      </c>
      <c r="C32" s="56">
        <f t="shared" ref="C32:H32" si="5">C22+C24+C30</f>
        <v>8935015.400980182</v>
      </c>
      <c r="D32" s="56">
        <f t="shared" si="5"/>
        <v>9562339.7061092891</v>
      </c>
      <c r="E32" s="56">
        <f t="shared" si="5"/>
        <v>6831662.7415715884</v>
      </c>
      <c r="F32" s="56">
        <f t="shared" si="5"/>
        <v>9474879.8306487314</v>
      </c>
      <c r="G32" s="56">
        <f t="shared" si="5"/>
        <v>15766678.14255177</v>
      </c>
      <c r="H32" s="56">
        <f t="shared" si="5"/>
        <v>19037219.536758021</v>
      </c>
      <c r="I32" s="15" t="s">
        <v>41</v>
      </c>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I32"/>
  <sheetViews>
    <sheetView showGridLines="0" rightToLeft="1" view="pageBreakPreview" zoomScaleNormal="70" zoomScaleSheetLayoutView="100"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313</v>
      </c>
      <c r="C6" s="193"/>
      <c r="D6" s="193"/>
      <c r="E6" s="193"/>
      <c r="F6" s="193"/>
      <c r="G6" s="193"/>
      <c r="H6" s="193"/>
      <c r="I6" s="193"/>
    </row>
    <row r="7" spans="2:9" ht="20.25" customHeight="1">
      <c r="B7" s="201" t="s">
        <v>538</v>
      </c>
      <c r="C7" s="201"/>
      <c r="D7" s="201"/>
      <c r="E7" s="201"/>
      <c r="F7" s="201"/>
      <c r="G7" s="201"/>
      <c r="H7" s="201"/>
      <c r="I7" s="201"/>
    </row>
    <row r="8" spans="2:9" ht="20.25" customHeight="1">
      <c r="B8" s="194" t="s">
        <v>317</v>
      </c>
      <c r="C8" s="194"/>
      <c r="D8" s="194"/>
      <c r="E8" s="194"/>
      <c r="F8" s="194"/>
      <c r="G8" s="194"/>
      <c r="H8" s="194"/>
      <c r="I8" s="194"/>
    </row>
    <row r="9" spans="2:9" ht="15" customHeight="1">
      <c r="B9" s="205" t="s">
        <v>522</v>
      </c>
      <c r="C9" s="205"/>
      <c r="D9" s="205"/>
      <c r="E9" s="205"/>
      <c r="F9" s="205"/>
      <c r="G9" s="205"/>
      <c r="H9" s="205"/>
      <c r="I9" s="205"/>
    </row>
    <row r="10" spans="2:9" ht="15" customHeight="1">
      <c r="B10" s="209" t="str">
        <f>'13A'!$B$10:$I$10</f>
        <v>(2021)</v>
      </c>
      <c r="C10" s="190"/>
      <c r="D10" s="190"/>
      <c r="E10" s="190"/>
      <c r="F10" s="190"/>
      <c r="G10" s="190"/>
      <c r="H10" s="190"/>
      <c r="I10" s="190"/>
    </row>
    <row r="11" spans="2:9" ht="15" customHeight="1">
      <c r="B11" s="7" t="s">
        <v>657</v>
      </c>
      <c r="C11" s="69"/>
      <c r="D11" s="69"/>
      <c r="E11" s="69"/>
      <c r="F11" s="71"/>
      <c r="G11" s="71"/>
      <c r="H11" s="71"/>
      <c r="I11" s="54" t="s">
        <v>658</v>
      </c>
    </row>
    <row r="12" spans="2:9" ht="15" customHeight="1">
      <c r="B12" s="7" t="s">
        <v>13</v>
      </c>
      <c r="C12" s="3"/>
      <c r="D12" s="3"/>
      <c r="E12" s="3"/>
      <c r="F12" s="3"/>
      <c r="G12" s="3"/>
      <c r="H12" s="3"/>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55">
        <v>151925.84241312736</v>
      </c>
      <c r="D17" s="55">
        <v>195856.12822222657</v>
      </c>
      <c r="E17" s="55">
        <v>9954.3966110092042</v>
      </c>
      <c r="F17" s="55">
        <v>3741.279579370942</v>
      </c>
      <c r="G17" s="61">
        <f t="shared" ref="G17:H21" si="0">E17+C17</f>
        <v>161880.23902413656</v>
      </c>
      <c r="H17" s="61">
        <f>F17+D17</f>
        <v>199597.40780159752</v>
      </c>
      <c r="I17" s="13" t="s">
        <v>32</v>
      </c>
    </row>
    <row r="18" spans="2:9" ht="21" customHeight="1">
      <c r="B18" s="12" t="s">
        <v>297</v>
      </c>
      <c r="C18" s="55">
        <v>107565.74628611124</v>
      </c>
      <c r="D18" s="55">
        <v>83250.416545556</v>
      </c>
      <c r="E18" s="55">
        <v>1120.6780959999999</v>
      </c>
      <c r="F18" s="55">
        <v>652.48112594569727</v>
      </c>
      <c r="G18" s="61">
        <f t="shared" si="0"/>
        <v>108686.42438211125</v>
      </c>
      <c r="H18" s="61">
        <f t="shared" si="0"/>
        <v>83902.897671501691</v>
      </c>
      <c r="I18" s="13" t="s">
        <v>298</v>
      </c>
    </row>
    <row r="19" spans="2:9" ht="21" customHeight="1">
      <c r="B19" s="12" t="s">
        <v>566</v>
      </c>
      <c r="C19" s="55">
        <v>1215355.3497759863</v>
      </c>
      <c r="D19" s="55">
        <v>1098720.4091273313</v>
      </c>
      <c r="E19" s="55">
        <v>441514.56044050003</v>
      </c>
      <c r="F19" s="55">
        <v>360524.05894754175</v>
      </c>
      <c r="G19" s="61">
        <f t="shared" si="0"/>
        <v>1656869.9102164863</v>
      </c>
      <c r="H19" s="61">
        <f t="shared" si="0"/>
        <v>1459244.4680748731</v>
      </c>
      <c r="I19" s="13" t="s">
        <v>23</v>
      </c>
    </row>
    <row r="20" spans="2:9" ht="21" customHeight="1">
      <c r="B20" s="12" t="s">
        <v>34</v>
      </c>
      <c r="C20" s="55">
        <v>219302.06631998834</v>
      </c>
      <c r="D20" s="55">
        <v>174754.99259649837</v>
      </c>
      <c r="E20" s="55">
        <v>5900.0453636089687</v>
      </c>
      <c r="F20" s="55">
        <v>5416.9845398145562</v>
      </c>
      <c r="G20" s="61">
        <f t="shared" si="0"/>
        <v>225202.11168359732</v>
      </c>
      <c r="H20" s="61">
        <f t="shared" si="0"/>
        <v>180171.97713631293</v>
      </c>
      <c r="I20" s="13" t="s">
        <v>24</v>
      </c>
    </row>
    <row r="21" spans="2:9" ht="21" customHeight="1">
      <c r="B21" s="12" t="s">
        <v>564</v>
      </c>
      <c r="C21" s="55">
        <v>129857.85410730941</v>
      </c>
      <c r="D21" s="55">
        <v>144211.47167213465</v>
      </c>
      <c r="E21" s="55">
        <v>8286.1516887620346</v>
      </c>
      <c r="F21" s="55">
        <v>6735.1649380870767</v>
      </c>
      <c r="G21" s="61">
        <f t="shared" si="0"/>
        <v>138144.00579607143</v>
      </c>
      <c r="H21" s="61">
        <f t="shared" si="0"/>
        <v>150946.63661022173</v>
      </c>
      <c r="I21" s="13" t="s">
        <v>563</v>
      </c>
    </row>
    <row r="22" spans="2:9" ht="21" customHeight="1">
      <c r="B22" s="14" t="s">
        <v>42</v>
      </c>
      <c r="C22" s="56">
        <f t="shared" ref="C22:H22" si="1">C17+C18+C19+C20+C21</f>
        <v>1824006.8589025226</v>
      </c>
      <c r="D22" s="56">
        <f t="shared" si="1"/>
        <v>1696793.4181637471</v>
      </c>
      <c r="E22" s="56">
        <f t="shared" si="1"/>
        <v>466775.83219988021</v>
      </c>
      <c r="F22" s="56">
        <f t="shared" si="1"/>
        <v>377069.96913076</v>
      </c>
      <c r="G22" s="56">
        <f t="shared" si="1"/>
        <v>2290782.6911024028</v>
      </c>
      <c r="H22" s="56">
        <f t="shared" si="1"/>
        <v>2073863.3872945071</v>
      </c>
      <c r="I22" s="15" t="s">
        <v>38</v>
      </c>
    </row>
    <row r="23" spans="2:9" ht="21" customHeight="1">
      <c r="C23" s="16"/>
      <c r="D23" s="16"/>
      <c r="E23" s="16"/>
      <c r="F23" s="16"/>
      <c r="G23" s="16"/>
      <c r="H23" s="16"/>
    </row>
    <row r="24" spans="2:9" ht="21" customHeight="1">
      <c r="B24" s="14" t="s">
        <v>43</v>
      </c>
      <c r="C24" s="56">
        <v>5353961.3009161595</v>
      </c>
      <c r="D24" s="56">
        <v>5570834.5908157444</v>
      </c>
      <c r="E24" s="56">
        <v>878378.19164065167</v>
      </c>
      <c r="F24" s="56">
        <v>903137.59571440576</v>
      </c>
      <c r="G24" s="56">
        <f t="shared" ref="G24:H24" si="2">E24+C24</f>
        <v>6232339.4925568113</v>
      </c>
      <c r="H24" s="56">
        <f t="shared" si="2"/>
        <v>6473972.1865301505</v>
      </c>
      <c r="I24" s="15" t="s">
        <v>39</v>
      </c>
    </row>
    <row r="25" spans="2:9" ht="21" customHeight="1">
      <c r="C25" s="16"/>
      <c r="D25" s="16"/>
      <c r="E25" s="16"/>
      <c r="F25" s="16"/>
      <c r="G25" s="16"/>
      <c r="H25" s="16"/>
    </row>
    <row r="26" spans="2:9" ht="21" customHeight="1">
      <c r="B26" s="12" t="s">
        <v>35</v>
      </c>
      <c r="C26" s="55">
        <v>155393.79353526203</v>
      </c>
      <c r="D26" s="55">
        <v>129172.50096721316</v>
      </c>
      <c r="E26" s="55">
        <v>11765.886429600381</v>
      </c>
      <c r="F26" s="55">
        <v>10886.99572800545</v>
      </c>
      <c r="G26" s="61">
        <f t="shared" ref="G26:H29" si="3">E26+C26</f>
        <v>167159.67996486241</v>
      </c>
      <c r="H26" s="61">
        <f t="shared" si="3"/>
        <v>140059.49669521861</v>
      </c>
      <c r="I26" s="13" t="s">
        <v>25</v>
      </c>
    </row>
    <row r="27" spans="2:9" ht="21" customHeight="1">
      <c r="B27" s="12" t="s">
        <v>36</v>
      </c>
      <c r="C27" s="55">
        <v>34982.579949089246</v>
      </c>
      <c r="D27" s="55">
        <v>281291.93542124447</v>
      </c>
      <c r="E27" s="55">
        <v>6114.3658612936333</v>
      </c>
      <c r="F27" s="55">
        <v>-4768.1061599147979</v>
      </c>
      <c r="G27" s="61">
        <f t="shared" si="3"/>
        <v>41096.94581038288</v>
      </c>
      <c r="H27" s="61">
        <f t="shared" si="3"/>
        <v>276523.82926132967</v>
      </c>
      <c r="I27" s="13" t="s">
        <v>26</v>
      </c>
    </row>
    <row r="28" spans="2:9" ht="21" customHeight="1">
      <c r="B28" s="12" t="s">
        <v>37</v>
      </c>
      <c r="C28" s="55">
        <v>199625.71946572131</v>
      </c>
      <c r="D28" s="55">
        <v>529380.61279560463</v>
      </c>
      <c r="E28" s="55">
        <v>4010.8720800000001</v>
      </c>
      <c r="F28" s="55">
        <v>68540.193532477919</v>
      </c>
      <c r="G28" s="61">
        <f t="shared" si="3"/>
        <v>203636.59154572131</v>
      </c>
      <c r="H28" s="61">
        <f t="shared" si="3"/>
        <v>597920.80632808257</v>
      </c>
      <c r="I28" s="13" t="s">
        <v>27</v>
      </c>
    </row>
    <row r="29" spans="2:9" ht="21" customHeight="1">
      <c r="B29" s="12" t="s">
        <v>565</v>
      </c>
      <c r="C29" s="55">
        <v>0</v>
      </c>
      <c r="D29" s="55">
        <v>0</v>
      </c>
      <c r="E29" s="55">
        <v>0</v>
      </c>
      <c r="F29" s="55">
        <v>0</v>
      </c>
      <c r="G29" s="61">
        <f t="shared" si="3"/>
        <v>0</v>
      </c>
      <c r="H29" s="61">
        <f t="shared" si="3"/>
        <v>0</v>
      </c>
      <c r="I29" s="13" t="s">
        <v>28</v>
      </c>
    </row>
    <row r="30" spans="2:9" ht="21" customHeight="1">
      <c r="B30" s="14" t="s">
        <v>44</v>
      </c>
      <c r="C30" s="56">
        <f t="shared" ref="C30:H30" si="4">C26+C27+C28+C29</f>
        <v>390002.09295007261</v>
      </c>
      <c r="D30" s="56">
        <f t="shared" si="4"/>
        <v>939845.04918406229</v>
      </c>
      <c r="E30" s="56">
        <f t="shared" si="4"/>
        <v>21891.124370894016</v>
      </c>
      <c r="F30" s="56">
        <f t="shared" si="4"/>
        <v>74659.083100568576</v>
      </c>
      <c r="G30" s="56">
        <f t="shared" si="4"/>
        <v>411893.21732096665</v>
      </c>
      <c r="H30" s="56">
        <f t="shared" si="4"/>
        <v>1014504.1322846308</v>
      </c>
      <c r="I30" s="15" t="s">
        <v>40</v>
      </c>
    </row>
    <row r="31" spans="2:9" ht="21" customHeight="1">
      <c r="C31" s="16"/>
      <c r="D31" s="16"/>
      <c r="E31" s="16"/>
      <c r="F31" s="16"/>
      <c r="G31" s="16"/>
      <c r="H31" s="16"/>
    </row>
    <row r="32" spans="2:9" ht="21" customHeight="1">
      <c r="B32" s="14" t="s">
        <v>264</v>
      </c>
      <c r="C32" s="56">
        <f t="shared" ref="C32:H32" si="5">C22+C24+C30</f>
        <v>7567970.252768755</v>
      </c>
      <c r="D32" s="56">
        <f t="shared" si="5"/>
        <v>8207473.0581635544</v>
      </c>
      <c r="E32" s="56">
        <f t="shared" si="5"/>
        <v>1367045.1482114259</v>
      </c>
      <c r="F32" s="56">
        <f t="shared" si="5"/>
        <v>1354866.6479457342</v>
      </c>
      <c r="G32" s="56">
        <f t="shared" si="5"/>
        <v>8935015.400980182</v>
      </c>
      <c r="H32" s="56">
        <f t="shared" si="5"/>
        <v>9562339.7061092872</v>
      </c>
      <c r="I32" s="15" t="s">
        <v>41</v>
      </c>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pageSetUpPr fitToPage="1"/>
  </sheetPr>
  <dimension ref="B1:I42"/>
  <sheetViews>
    <sheetView showGridLines="0" rightToLeft="1" view="pageBreakPreview" zoomScaleNormal="110" zoomScaleSheetLayoutView="100" workbookViewId="0">
      <selection activeCell="B8" sqref="B6:I8"/>
    </sheetView>
  </sheetViews>
  <sheetFormatPr defaultRowHeight="13.2"/>
  <cols>
    <col min="1" max="1" width="6.6640625" customWidth="1"/>
    <col min="2" max="2" width="26.6640625" customWidth="1"/>
    <col min="3" max="5" width="15.6640625" customWidth="1"/>
    <col min="6" max="8" width="16" customWidth="1"/>
    <col min="9" max="9" width="38" customWidth="1"/>
  </cols>
  <sheetData>
    <row r="1" spans="2:9" ht="15" customHeight="1">
      <c r="C1" s="6"/>
      <c r="D1" s="6"/>
      <c r="E1" s="6"/>
      <c r="F1" s="6"/>
      <c r="G1" s="6"/>
      <c r="H1" s="6"/>
    </row>
    <row r="2" spans="2:9" ht="15" customHeight="1">
      <c r="C2" s="6"/>
      <c r="D2" s="6"/>
      <c r="E2" s="6"/>
      <c r="F2" s="6"/>
      <c r="G2" s="6"/>
      <c r="H2" s="6"/>
    </row>
    <row r="3" spans="2:9" ht="15" customHeight="1">
      <c r="C3" s="6"/>
      <c r="D3" s="6"/>
      <c r="E3" s="6"/>
      <c r="F3" s="6"/>
      <c r="G3" s="6"/>
      <c r="H3" s="6"/>
    </row>
    <row r="4" spans="2:9" ht="15" customHeight="1">
      <c r="C4" s="6"/>
      <c r="D4" s="6"/>
      <c r="E4" s="6"/>
      <c r="F4" s="6"/>
      <c r="G4" s="6"/>
      <c r="H4" s="6"/>
    </row>
    <row r="5" spans="2:9" ht="15" customHeight="1">
      <c r="C5" s="6"/>
      <c r="D5" s="6"/>
      <c r="E5" s="6"/>
      <c r="F5" s="6"/>
      <c r="G5" s="6"/>
      <c r="H5" s="6"/>
    </row>
    <row r="6" spans="2:9" ht="20.25" customHeight="1">
      <c r="B6" s="192" t="s">
        <v>758</v>
      </c>
      <c r="C6" s="192"/>
      <c r="D6" s="192"/>
      <c r="E6" s="192"/>
      <c r="F6" s="192"/>
      <c r="G6" s="192"/>
      <c r="H6" s="192"/>
      <c r="I6" s="192"/>
    </row>
    <row r="7" spans="2:9" ht="20.25" customHeight="1">
      <c r="B7" s="192" t="s">
        <v>11</v>
      </c>
      <c r="C7" s="192"/>
      <c r="D7" s="192"/>
      <c r="E7" s="192"/>
      <c r="F7" s="192"/>
      <c r="G7" s="192"/>
      <c r="H7" s="192"/>
      <c r="I7" s="192"/>
    </row>
    <row r="8" spans="2:9" ht="20.25" customHeight="1">
      <c r="B8" s="192" t="s">
        <v>754</v>
      </c>
      <c r="C8" s="192"/>
      <c r="D8" s="192"/>
      <c r="E8" s="192"/>
      <c r="F8" s="192"/>
      <c r="G8" s="192"/>
      <c r="H8" s="192"/>
      <c r="I8" s="192"/>
    </row>
    <row r="9" spans="2:9" ht="15" customHeight="1">
      <c r="C9" s="2"/>
      <c r="D9" s="2"/>
      <c r="E9" s="2"/>
      <c r="F9" s="2"/>
      <c r="G9" s="5"/>
      <c r="H9" s="5"/>
    </row>
    <row r="10" spans="2:9" ht="15" customHeight="1">
      <c r="C10" s="5"/>
      <c r="D10" s="5"/>
      <c r="E10" s="5"/>
      <c r="F10" s="5"/>
      <c r="G10" s="5"/>
      <c r="H10" s="5"/>
    </row>
    <row r="11" spans="2:9" s="1" customFormat="1" ht="15" customHeight="1">
      <c r="B11" s="7" t="s">
        <v>587</v>
      </c>
      <c r="C11" s="69"/>
      <c r="D11" s="69"/>
      <c r="E11" s="69"/>
      <c r="I11" s="54" t="s">
        <v>588</v>
      </c>
    </row>
    <row r="12" spans="2:9" ht="15" customHeight="1">
      <c r="B12" s="7" t="s">
        <v>13</v>
      </c>
      <c r="C12" s="191"/>
      <c r="D12" s="191"/>
      <c r="E12" s="191"/>
      <c r="F12" s="191"/>
      <c r="G12" s="191"/>
      <c r="H12" s="191"/>
      <c r="I12" s="8" t="s">
        <v>10</v>
      </c>
    </row>
    <row r="13" spans="2:9" ht="21" customHeight="1">
      <c r="B13" s="40" t="s">
        <v>8</v>
      </c>
      <c r="C13" s="47">
        <v>2016</v>
      </c>
      <c r="D13" s="47">
        <v>2017</v>
      </c>
      <c r="E13" s="47">
        <v>2018</v>
      </c>
      <c r="F13" s="47">
        <v>2019</v>
      </c>
      <c r="G13" s="127">
        <v>2020</v>
      </c>
      <c r="H13" s="127">
        <v>2021</v>
      </c>
      <c r="I13" s="40" t="s">
        <v>2</v>
      </c>
    </row>
    <row r="14" spans="2:9" ht="21" customHeight="1">
      <c r="B14" s="100" t="s">
        <v>554</v>
      </c>
      <c r="C14" s="103">
        <v>29863254.122795943</v>
      </c>
      <c r="D14" s="103">
        <v>33079472.071919784</v>
      </c>
      <c r="E14" s="104">
        <v>31747732.611057486</v>
      </c>
      <c r="F14" s="104">
        <v>32526275.989920337</v>
      </c>
      <c r="G14" s="104">
        <v>32166056.180683143</v>
      </c>
      <c r="H14" s="104">
        <v>32940064.949477702</v>
      </c>
      <c r="I14" s="102" t="s">
        <v>552</v>
      </c>
    </row>
    <row r="15" spans="2:9" ht="21" customHeight="1">
      <c r="B15" s="100" t="s">
        <v>308</v>
      </c>
      <c r="C15" s="103">
        <v>10145897.149498368</v>
      </c>
      <c r="D15" s="103">
        <v>11744756.071199864</v>
      </c>
      <c r="E15" s="104">
        <v>11970700.226090444</v>
      </c>
      <c r="F15" s="104">
        <v>11494538.22159837</v>
      </c>
      <c r="G15" s="104">
        <v>10330736.217250207</v>
      </c>
      <c r="H15" s="104">
        <v>11376964.141043887</v>
      </c>
      <c r="I15" s="102" t="s">
        <v>553</v>
      </c>
    </row>
    <row r="16" spans="2:9" ht="21" customHeight="1">
      <c r="B16" s="41" t="s">
        <v>7</v>
      </c>
      <c r="C16" s="105">
        <f t="shared" ref="C16:G16" si="0">SUM(C14:C15)</f>
        <v>40009151.272294313</v>
      </c>
      <c r="D16" s="105">
        <f t="shared" si="0"/>
        <v>44824228.143119648</v>
      </c>
      <c r="E16" s="105">
        <f t="shared" si="0"/>
        <v>43718432.837147929</v>
      </c>
      <c r="F16" s="105">
        <f t="shared" si="0"/>
        <v>44020814.211518705</v>
      </c>
      <c r="G16" s="105">
        <f t="shared" si="0"/>
        <v>42496792.397933349</v>
      </c>
      <c r="H16" s="105">
        <f>SUM(H14:H15)</f>
        <v>44317029.090521589</v>
      </c>
      <c r="I16" s="42" t="s">
        <v>0</v>
      </c>
    </row>
    <row r="17" spans="2:9" ht="21" customHeight="1"/>
    <row r="18" spans="2:9" s="1" customFormat="1" ht="23.25" customHeight="1">
      <c r="B18" s="7" t="s">
        <v>589</v>
      </c>
      <c r="C18" s="190" t="s">
        <v>590</v>
      </c>
      <c r="D18" s="190"/>
      <c r="E18" s="190"/>
      <c r="F18" s="190"/>
      <c r="G18" s="190"/>
      <c r="H18" s="190"/>
      <c r="I18" s="54" t="s">
        <v>591</v>
      </c>
    </row>
    <row r="19" spans="2:9" ht="15" customHeight="1">
      <c r="B19" s="7" t="s">
        <v>13</v>
      </c>
      <c r="C19" s="64"/>
      <c r="D19" s="64"/>
      <c r="E19" s="64"/>
      <c r="F19" s="64"/>
      <c r="G19" s="64"/>
      <c r="H19" s="64"/>
      <c r="I19" s="8" t="s">
        <v>10</v>
      </c>
    </row>
    <row r="20" spans="2:9" ht="21" customHeight="1">
      <c r="B20" s="49" t="s">
        <v>8</v>
      </c>
      <c r="C20" s="47">
        <v>2016</v>
      </c>
      <c r="D20" s="47">
        <v>2017</v>
      </c>
      <c r="E20" s="47">
        <v>2018</v>
      </c>
      <c r="F20" s="47">
        <v>2019</v>
      </c>
      <c r="G20" s="47">
        <v>2020</v>
      </c>
      <c r="H20" s="47">
        <v>2021</v>
      </c>
      <c r="I20" s="49" t="s">
        <v>2</v>
      </c>
    </row>
    <row r="21" spans="2:9" ht="21" customHeight="1">
      <c r="B21" s="100" t="s">
        <v>554</v>
      </c>
      <c r="C21" s="103">
        <v>22691772.39738499</v>
      </c>
      <c r="D21" s="103">
        <v>25771056.493953105</v>
      </c>
      <c r="E21" s="104">
        <v>24692124.361253485</v>
      </c>
      <c r="F21" s="104">
        <v>25988129.043600339</v>
      </c>
      <c r="G21" s="104">
        <v>26054212.757234145</v>
      </c>
      <c r="H21" s="104">
        <v>26629539.149445653</v>
      </c>
      <c r="I21" s="102" t="s">
        <v>552</v>
      </c>
    </row>
    <row r="22" spans="2:9" ht="21" customHeight="1">
      <c r="B22" s="100" t="s">
        <v>308</v>
      </c>
      <c r="C22" s="103">
        <v>2203769.7049039998</v>
      </c>
      <c r="D22" s="103">
        <v>2372508.9355264562</v>
      </c>
      <c r="E22" s="104">
        <v>2990432.6876812922</v>
      </c>
      <c r="F22" s="104">
        <v>3049857.1843071273</v>
      </c>
      <c r="G22" s="104">
        <v>3008326.2069219132</v>
      </c>
      <c r="H22" s="104">
        <v>3639522.3495981907</v>
      </c>
      <c r="I22" s="102" t="s">
        <v>553</v>
      </c>
    </row>
    <row r="23" spans="2:9" ht="21" customHeight="1">
      <c r="B23" s="41" t="s">
        <v>7</v>
      </c>
      <c r="C23" s="59">
        <f t="shared" ref="C23" si="1">SUM(C21:C22)</f>
        <v>24895542.102288991</v>
      </c>
      <c r="D23" s="59">
        <f t="shared" ref="D23" si="2">SUM(D21:D22)</f>
        <v>28143565.429479562</v>
      </c>
      <c r="E23" s="59">
        <f t="shared" ref="E23" si="3">SUM(E21:E22)</f>
        <v>27682557.048934776</v>
      </c>
      <c r="F23" s="59">
        <f t="shared" ref="F23" si="4">SUM(F21:F22)</f>
        <v>29037986.227907468</v>
      </c>
      <c r="G23" s="59">
        <f t="shared" ref="G23" si="5">SUM(G21:G22)</f>
        <v>29062538.964156058</v>
      </c>
      <c r="H23" s="59">
        <f>SUM(H21:H22)</f>
        <v>30269061.499043845</v>
      </c>
      <c r="I23" s="42" t="s">
        <v>0</v>
      </c>
    </row>
    <row r="24" spans="2:9" ht="21" customHeight="1"/>
    <row r="25" spans="2:9" ht="21" customHeight="1">
      <c r="B25" s="7" t="s">
        <v>556</v>
      </c>
      <c r="C25" s="64"/>
      <c r="D25" s="64"/>
      <c r="E25" s="64"/>
      <c r="F25" s="64"/>
      <c r="G25" s="64"/>
      <c r="H25" s="64"/>
      <c r="I25" s="8" t="s">
        <v>555</v>
      </c>
    </row>
    <row r="26" spans="2:9" ht="21" customHeight="1">
      <c r="B26" s="49" t="s">
        <v>8</v>
      </c>
      <c r="C26" s="47">
        <v>2016</v>
      </c>
      <c r="D26" s="47">
        <v>2017</v>
      </c>
      <c r="E26" s="47">
        <v>2018</v>
      </c>
      <c r="F26" s="47">
        <v>2019</v>
      </c>
      <c r="G26" s="47">
        <v>2020</v>
      </c>
      <c r="H26" s="47">
        <v>2021</v>
      </c>
      <c r="I26" s="49" t="s">
        <v>2</v>
      </c>
    </row>
    <row r="27" spans="2:9" ht="21" customHeight="1">
      <c r="B27" s="100" t="s">
        <v>554</v>
      </c>
      <c r="C27" s="106">
        <f>C21/C14</f>
        <v>0.75985598568989698</v>
      </c>
      <c r="D27" s="106">
        <f t="shared" ref="D27:H27" si="6">D21/D14</f>
        <v>0.7790649269711114</v>
      </c>
      <c r="E27" s="106">
        <f t="shared" si="6"/>
        <v>0.77776024712559821</v>
      </c>
      <c r="F27" s="106">
        <f t="shared" si="6"/>
        <v>0.79898876378143868</v>
      </c>
      <c r="G27" s="106">
        <f t="shared" si="6"/>
        <v>0.80999089881838304</v>
      </c>
      <c r="H27" s="106">
        <f t="shared" si="6"/>
        <v>0.80842400251150359</v>
      </c>
      <c r="I27" s="102" t="s">
        <v>552</v>
      </c>
    </row>
    <row r="28" spans="2:9" ht="21" customHeight="1">
      <c r="B28" s="100" t="s">
        <v>308</v>
      </c>
      <c r="C28" s="106">
        <f t="shared" ref="C28:H28" si="7">C22/C15</f>
        <v>0.21720796815025453</v>
      </c>
      <c r="D28" s="106">
        <f t="shared" si="7"/>
        <v>0.20200580762543471</v>
      </c>
      <c r="E28" s="106">
        <f t="shared" si="7"/>
        <v>0.24981267855689582</v>
      </c>
      <c r="F28" s="106">
        <f t="shared" si="7"/>
        <v>0.26533098811889722</v>
      </c>
      <c r="G28" s="106">
        <f t="shared" si="7"/>
        <v>0.29120153139701954</v>
      </c>
      <c r="H28" s="106">
        <f t="shared" si="7"/>
        <v>0.31990277058781769</v>
      </c>
      <c r="I28" s="102" t="s">
        <v>553</v>
      </c>
    </row>
    <row r="29" spans="2:9" ht="21" customHeight="1">
      <c r="B29" s="41" t="s">
        <v>7</v>
      </c>
      <c r="C29" s="17">
        <f t="shared" ref="C29:H29" si="8">C23/C16</f>
        <v>0.62224619394835179</v>
      </c>
      <c r="D29" s="17">
        <f t="shared" si="8"/>
        <v>0.62786503182207043</v>
      </c>
      <c r="E29" s="17">
        <f t="shared" si="8"/>
        <v>0.63320103792496119</v>
      </c>
      <c r="F29" s="17">
        <f t="shared" si="8"/>
        <v>0.65964218854246548</v>
      </c>
      <c r="G29" s="17">
        <f t="shared" si="8"/>
        <v>0.68387606038636906</v>
      </c>
      <c r="H29" s="17">
        <f t="shared" si="8"/>
        <v>0.68301197350608756</v>
      </c>
      <c r="I29" s="42" t="s">
        <v>0</v>
      </c>
    </row>
    <row r="30" spans="2:9" ht="24" customHeight="1"/>
    <row r="31" spans="2:9" s="1" customFormat="1" ht="23.25" customHeight="1">
      <c r="B31" s="7" t="s">
        <v>592</v>
      </c>
      <c r="C31" s="190" t="s">
        <v>593</v>
      </c>
      <c r="D31" s="190"/>
      <c r="E31" s="190"/>
      <c r="F31" s="190"/>
      <c r="G31" s="190"/>
      <c r="H31" s="190"/>
      <c r="I31" s="54" t="s">
        <v>594</v>
      </c>
    </row>
    <row r="32" spans="2:9" ht="15" customHeight="1">
      <c r="B32" s="7" t="s">
        <v>13</v>
      </c>
      <c r="C32" s="64"/>
      <c r="D32" s="64"/>
      <c r="E32" s="64"/>
      <c r="F32" s="64"/>
      <c r="G32" s="64"/>
      <c r="H32" s="64"/>
      <c r="I32" s="8" t="s">
        <v>10</v>
      </c>
    </row>
    <row r="33" spans="2:9" ht="21" customHeight="1">
      <c r="B33" s="49" t="s">
        <v>8</v>
      </c>
      <c r="C33" s="47">
        <v>2016</v>
      </c>
      <c r="D33" s="47">
        <v>2017</v>
      </c>
      <c r="E33" s="47">
        <v>2018</v>
      </c>
      <c r="F33" s="47">
        <v>2019</v>
      </c>
      <c r="G33" s="47">
        <v>2020</v>
      </c>
      <c r="H33" s="47">
        <v>2021</v>
      </c>
      <c r="I33" s="49" t="s">
        <v>2</v>
      </c>
    </row>
    <row r="34" spans="2:9" ht="21" customHeight="1">
      <c r="B34" s="100" t="s">
        <v>554</v>
      </c>
      <c r="C34" s="103">
        <v>7171481.7254109541</v>
      </c>
      <c r="D34" s="103">
        <v>7308415.5779666835</v>
      </c>
      <c r="E34" s="104">
        <v>7055608.2498040013</v>
      </c>
      <c r="F34" s="104">
        <v>6538146.946320002</v>
      </c>
      <c r="G34" s="104">
        <v>6111843.4234490003</v>
      </c>
      <c r="H34" s="104">
        <v>6310525.8000320476</v>
      </c>
      <c r="I34" s="102" t="s">
        <v>552</v>
      </c>
    </row>
    <row r="35" spans="2:9" ht="21" customHeight="1">
      <c r="B35" s="100" t="s">
        <v>308</v>
      </c>
      <c r="C35" s="103">
        <v>7942127.4445943683</v>
      </c>
      <c r="D35" s="103">
        <v>9372247.1356734056</v>
      </c>
      <c r="E35" s="104">
        <v>8980267.5384091511</v>
      </c>
      <c r="F35" s="104">
        <v>8444681.0372912418</v>
      </c>
      <c r="G35" s="104">
        <v>7322410.0103282947</v>
      </c>
      <c r="H35" s="104">
        <v>7737441.7914456958</v>
      </c>
      <c r="I35" s="102" t="s">
        <v>553</v>
      </c>
    </row>
    <row r="36" spans="2:9" ht="21" customHeight="1">
      <c r="B36" s="41" t="s">
        <v>7</v>
      </c>
      <c r="C36" s="59">
        <f t="shared" ref="C36" si="9">SUM(C34:C35)</f>
        <v>15113609.170005322</v>
      </c>
      <c r="D36" s="59">
        <f t="shared" ref="D36" si="10">SUM(D34:D35)</f>
        <v>16680662.71364009</v>
      </c>
      <c r="E36" s="59">
        <f t="shared" ref="E36" si="11">SUM(E34:E35)</f>
        <v>16035875.788213152</v>
      </c>
      <c r="F36" s="59">
        <f t="shared" ref="F36" si="12">SUM(F34:F35)</f>
        <v>14982827.983611245</v>
      </c>
      <c r="G36" s="59">
        <f t="shared" ref="G36" si="13">SUM(G34:G35)</f>
        <v>13434253.433777295</v>
      </c>
      <c r="H36" s="59">
        <f>SUM(H34:H35)</f>
        <v>14047967.591477744</v>
      </c>
      <c r="I36" s="42" t="s">
        <v>0</v>
      </c>
    </row>
    <row r="37" spans="2:9" ht="21" customHeight="1"/>
    <row r="38" spans="2:9" ht="21" customHeight="1">
      <c r="B38" s="7" t="s">
        <v>558</v>
      </c>
      <c r="C38" s="64"/>
      <c r="D38" s="64"/>
      <c r="E38" s="64"/>
      <c r="F38" s="64"/>
      <c r="G38" s="64"/>
      <c r="H38" s="64"/>
      <c r="I38" s="8" t="s">
        <v>557</v>
      </c>
    </row>
    <row r="39" spans="2:9" ht="21" customHeight="1">
      <c r="B39" s="49" t="s">
        <v>8</v>
      </c>
      <c r="C39" s="47">
        <f>C33</f>
        <v>2016</v>
      </c>
      <c r="D39" s="124">
        <f t="shared" ref="D39:H39" si="14">D33</f>
        <v>2017</v>
      </c>
      <c r="E39" s="124">
        <f t="shared" si="14"/>
        <v>2018</v>
      </c>
      <c r="F39" s="124">
        <f t="shared" si="14"/>
        <v>2019</v>
      </c>
      <c r="G39" s="124">
        <f t="shared" si="14"/>
        <v>2020</v>
      </c>
      <c r="H39" s="124">
        <f t="shared" si="14"/>
        <v>2021</v>
      </c>
      <c r="I39" s="49" t="s">
        <v>2</v>
      </c>
    </row>
    <row r="40" spans="2:9" ht="21" customHeight="1">
      <c r="B40" s="100" t="s">
        <v>554</v>
      </c>
      <c r="C40" s="106">
        <f>C34/C14</f>
        <v>0.2401440143101031</v>
      </c>
      <c r="D40" s="106">
        <f t="shared" ref="D40:H40" si="15">D34/D14</f>
        <v>0.22093507302888876</v>
      </c>
      <c r="E40" s="106">
        <f t="shared" si="15"/>
        <v>0.22223975287440176</v>
      </c>
      <c r="F40" s="106">
        <f t="shared" si="15"/>
        <v>0.20101123621856148</v>
      </c>
      <c r="G40" s="106">
        <f t="shared" si="15"/>
        <v>0.19000910118161701</v>
      </c>
      <c r="H40" s="106">
        <f t="shared" si="15"/>
        <v>0.19157599748849638</v>
      </c>
      <c r="I40" s="102" t="s">
        <v>552</v>
      </c>
    </row>
    <row r="41" spans="2:9" ht="21" customHeight="1">
      <c r="B41" s="100" t="s">
        <v>308</v>
      </c>
      <c r="C41" s="106">
        <f t="shared" ref="C41:H41" si="16">C35/C15</f>
        <v>0.78279203184974555</v>
      </c>
      <c r="D41" s="106">
        <f t="shared" si="16"/>
        <v>0.79799419237456504</v>
      </c>
      <c r="E41" s="106">
        <f t="shared" si="16"/>
        <v>0.75018732144310407</v>
      </c>
      <c r="F41" s="106">
        <f t="shared" si="16"/>
        <v>0.73466901188110267</v>
      </c>
      <c r="G41" s="106">
        <f t="shared" si="16"/>
        <v>0.70879846860298046</v>
      </c>
      <c r="H41" s="106">
        <f t="shared" si="16"/>
        <v>0.68009722941218231</v>
      </c>
      <c r="I41" s="102" t="s">
        <v>553</v>
      </c>
    </row>
    <row r="42" spans="2:9" ht="21" customHeight="1">
      <c r="B42" s="41" t="s">
        <v>7</v>
      </c>
      <c r="C42" s="17">
        <f t="shared" ref="C42:H42" si="17">C36/C16</f>
        <v>0.37775380605164827</v>
      </c>
      <c r="D42" s="17">
        <f t="shared" si="17"/>
        <v>0.37213496817792968</v>
      </c>
      <c r="E42" s="17">
        <f t="shared" si="17"/>
        <v>0.36679896207503876</v>
      </c>
      <c r="F42" s="17">
        <f t="shared" si="17"/>
        <v>0.34035781145753463</v>
      </c>
      <c r="G42" s="17">
        <f t="shared" si="17"/>
        <v>0.316123939613631</v>
      </c>
      <c r="H42" s="17">
        <f t="shared" si="17"/>
        <v>0.31698802649391239</v>
      </c>
      <c r="I42" s="42" t="s">
        <v>0</v>
      </c>
    </row>
  </sheetData>
  <mergeCells count="6">
    <mergeCell ref="C18:H18"/>
    <mergeCell ref="C31:H31"/>
    <mergeCell ref="C12:H12"/>
    <mergeCell ref="B6:I6"/>
    <mergeCell ref="B7:I7"/>
    <mergeCell ref="B8:I8"/>
  </mergeCells>
  <printOptions horizontalCentered="1"/>
  <pageMargins left="0.25" right="0.25" top="0.75" bottom="0.75" header="0.3" footer="0.3"/>
  <pageSetup paperSize="9" scale="63" orientation="portrait" r:id="rId1"/>
  <headerFooter>
    <oddHeader>&amp;L&amp;"Calibri"&amp;10&amp;K317100CBUAE Classification: Public&amp;1#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I32"/>
  <sheetViews>
    <sheetView showGridLines="0" rightToLeft="1" view="pageBreakPreview" zoomScale="115" zoomScaleNormal="7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315</v>
      </c>
      <c r="C6" s="193"/>
      <c r="D6" s="193"/>
      <c r="E6" s="193"/>
      <c r="F6" s="193"/>
      <c r="G6" s="193"/>
      <c r="H6" s="193"/>
      <c r="I6" s="193"/>
    </row>
    <row r="7" spans="2:9" ht="20.25" customHeight="1">
      <c r="B7" s="201" t="s">
        <v>537</v>
      </c>
      <c r="C7" s="201"/>
      <c r="D7" s="201"/>
      <c r="E7" s="201"/>
      <c r="F7" s="201"/>
      <c r="G7" s="201"/>
      <c r="H7" s="201"/>
      <c r="I7" s="201"/>
    </row>
    <row r="8" spans="2:9" ht="20.25" customHeight="1">
      <c r="B8" s="194" t="s">
        <v>280</v>
      </c>
      <c r="C8" s="194"/>
      <c r="D8" s="194"/>
      <c r="E8" s="194"/>
      <c r="F8" s="194"/>
      <c r="G8" s="194"/>
      <c r="H8" s="194"/>
      <c r="I8" s="194"/>
    </row>
    <row r="9" spans="2:9" ht="15" customHeight="1">
      <c r="B9" s="205" t="s">
        <v>520</v>
      </c>
      <c r="C9" s="205"/>
      <c r="D9" s="205"/>
      <c r="E9" s="205"/>
      <c r="F9" s="205"/>
      <c r="G9" s="205"/>
      <c r="H9" s="205"/>
      <c r="I9" s="205"/>
    </row>
    <row r="10" spans="2:9" ht="15" customHeight="1">
      <c r="B10" s="216" t="str">
        <f>'13B'!$B$10:$I$10</f>
        <v>(2021)</v>
      </c>
      <c r="C10" s="217"/>
      <c r="D10" s="217"/>
      <c r="E10" s="217"/>
      <c r="F10" s="217"/>
      <c r="G10" s="217"/>
      <c r="H10" s="217"/>
      <c r="I10" s="217"/>
    </row>
    <row r="11" spans="2:9" ht="15" customHeight="1">
      <c r="B11" s="7" t="s">
        <v>659</v>
      </c>
      <c r="C11" s="69"/>
      <c r="D11" s="69"/>
      <c r="E11" s="69"/>
      <c r="F11" s="71"/>
      <c r="G11" s="71"/>
      <c r="H11" s="71"/>
      <c r="I11" s="54" t="s">
        <v>660</v>
      </c>
    </row>
    <row r="12" spans="2:9" ht="15" customHeight="1">
      <c r="B12" s="7"/>
      <c r="C12" s="3"/>
      <c r="D12" s="3"/>
      <c r="E12" s="3"/>
      <c r="F12" s="3"/>
      <c r="G12" s="3"/>
      <c r="H12" s="3"/>
      <c r="I12" s="8"/>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63">
        <f>IFERROR('12A'!C17/'5A'!$D16,"")</f>
        <v>0.26133608411361986</v>
      </c>
      <c r="D17" s="63">
        <f>IFERROR('12A'!D17/'5A'!$D16,"")</f>
        <v>0.5287096883713549</v>
      </c>
      <c r="E17" s="63">
        <f>IFERROR('12A'!E17/'5A'!$F16,"")</f>
        <v>0.3121569290524478</v>
      </c>
      <c r="F17" s="63">
        <f>IFERROR('12A'!F17/'5A'!$F16,"")</f>
        <v>0.60878734125417922</v>
      </c>
      <c r="G17" s="63">
        <f>IFERROR('12A'!G17/'5A'!$H16,"")</f>
        <v>0.26980159271000514</v>
      </c>
      <c r="H17" s="63">
        <f>IFERROR('12A'!H17/'5A'!$H16,"")</f>
        <v>0.54204866492071924</v>
      </c>
      <c r="I17" s="13" t="s">
        <v>32</v>
      </c>
    </row>
    <row r="18" spans="2:9" ht="21" customHeight="1">
      <c r="B18" s="12" t="s">
        <v>297</v>
      </c>
      <c r="C18" s="63">
        <f>IFERROR('12A'!C18/'5A'!$D17,"")</f>
        <v>0.36929986008170645</v>
      </c>
      <c r="D18" s="63">
        <f>IFERROR('12A'!D18/'5A'!$D17,"")</f>
        <v>0.24924304461662961</v>
      </c>
      <c r="E18" s="63">
        <f>IFERROR('12A'!E18/'5A'!$F17,"")</f>
        <v>0.26863834732129965</v>
      </c>
      <c r="F18" s="63">
        <f>IFERROR('12A'!F18/'5A'!$F17,"")</f>
        <v>0.19619479611852439</v>
      </c>
      <c r="G18" s="63">
        <f>IFERROR('12A'!G18/'5A'!$H17,"")</f>
        <v>0.34991594624876482</v>
      </c>
      <c r="H18" s="63">
        <f>IFERROR('12A'!H18/'5A'!$H17,"")</f>
        <v>0.23902779303062122</v>
      </c>
      <c r="I18" s="13" t="s">
        <v>298</v>
      </c>
    </row>
    <row r="19" spans="2:9" ht="21" customHeight="1">
      <c r="B19" s="12" t="s">
        <v>566</v>
      </c>
      <c r="C19" s="63">
        <f>IFERROR('12A'!C19/'5A'!$D18,"")</f>
        <v>0.6627390287257563</v>
      </c>
      <c r="D19" s="63">
        <f>IFERROR('12A'!D19/'5A'!$D18,"")</f>
        <v>0.60087147122147511</v>
      </c>
      <c r="E19" s="63">
        <f>IFERROR('12A'!E19/'5A'!$F18,"")</f>
        <v>0.7014432087618766</v>
      </c>
      <c r="F19" s="63">
        <f>IFERROR('12A'!F19/'5A'!$F18,"")</f>
        <v>0.66766338783212842</v>
      </c>
      <c r="G19" s="63">
        <f>IFERROR('12A'!G19/'5A'!$H18,"")</f>
        <v>0.67358995837485514</v>
      </c>
      <c r="H19" s="63">
        <f>IFERROR('12A'!H19/'5A'!$H18,"")</f>
        <v>0.61959695223138944</v>
      </c>
      <c r="I19" s="13" t="s">
        <v>23</v>
      </c>
    </row>
    <row r="20" spans="2:9" ht="21" customHeight="1">
      <c r="B20" s="12" t="s">
        <v>34</v>
      </c>
      <c r="C20" s="63">
        <f>IFERROR('12A'!C20/'5A'!$D19,"")</f>
        <v>0.37707820169140294</v>
      </c>
      <c r="D20" s="63">
        <f>IFERROR('12A'!D20/'5A'!$D19,"")</f>
        <v>0.29575245632504432</v>
      </c>
      <c r="E20" s="63">
        <f>IFERROR('12A'!E20/'5A'!$F19,"")</f>
        <v>0.49664158033411365</v>
      </c>
      <c r="F20" s="63">
        <f>IFERROR('12A'!F20/'5A'!$F19,"")</f>
        <v>0.79646222850347048</v>
      </c>
      <c r="G20" s="63">
        <f>IFERROR('12A'!G20/'5A'!$H19,"")</f>
        <v>0.38647732027264264</v>
      </c>
      <c r="H20" s="63">
        <f>IFERROR('12A'!H20/'5A'!$H19,"")</f>
        <v>0.33511426239740438</v>
      </c>
      <c r="I20" s="13" t="s">
        <v>24</v>
      </c>
    </row>
    <row r="21" spans="2:9" ht="21" customHeight="1">
      <c r="B21" s="12" t="s">
        <v>564</v>
      </c>
      <c r="C21" s="63">
        <f>IFERROR('12A'!C21/'5A'!$D20,"")</f>
        <v>0.23071751000854343</v>
      </c>
      <c r="D21" s="63">
        <f>IFERROR('12A'!D21/'5A'!$D20,"")</f>
        <v>0.10400507953746296</v>
      </c>
      <c r="E21" s="63">
        <f>IFERROR('12A'!E21/'5A'!$F20,"")</f>
        <v>0.26154320588228303</v>
      </c>
      <c r="F21" s="63">
        <f>IFERROR('12A'!F21/'5A'!$F20,"")</f>
        <v>0.20492749744338939</v>
      </c>
      <c r="G21" s="63">
        <f>IFERROR('12A'!G21/'5A'!$H20,"")</f>
        <v>0.23544080935369391</v>
      </c>
      <c r="H21" s="63">
        <f>IFERROR('12A'!H21/'5A'!$H20,"")</f>
        <v>0.11946902209884261</v>
      </c>
      <c r="I21" s="13" t="s">
        <v>563</v>
      </c>
    </row>
    <row r="22" spans="2:9" ht="21" customHeight="1">
      <c r="B22" s="14" t="s">
        <v>42</v>
      </c>
      <c r="C22" s="36">
        <f>IFERROR('12A'!C22/'5A'!$D21,"")</f>
        <v>0.39768201510558987</v>
      </c>
      <c r="D22" s="36">
        <f>IFERROR('12A'!D22/'5A'!$D21,"")</f>
        <v>0.38716262016287101</v>
      </c>
      <c r="E22" s="36">
        <f>IFERROR('12A'!E22/'5A'!$F21,"")</f>
        <v>0.49425474357013605</v>
      </c>
      <c r="F22" s="36">
        <f>IFERROR('12A'!F22/'5A'!$F21,"")</f>
        <v>0.54018085385716885</v>
      </c>
      <c r="G22" s="36">
        <f>IFERROR('12A'!G22/'5A'!$H21,"")</f>
        <v>0.41580654304263454</v>
      </c>
      <c r="H22" s="36">
        <f>IFERROR('12A'!H22/'5A'!$H21,"")</f>
        <v>0.41588069922685533</v>
      </c>
      <c r="I22" s="15" t="s">
        <v>38</v>
      </c>
    </row>
    <row r="23" spans="2:9" ht="21" customHeight="1">
      <c r="C23" s="16"/>
      <c r="D23" s="16"/>
      <c r="E23" s="16"/>
      <c r="F23" s="16"/>
      <c r="G23" s="16"/>
      <c r="H23" s="16"/>
    </row>
    <row r="24" spans="2:9" ht="21" customHeight="1">
      <c r="B24" s="14" t="s">
        <v>43</v>
      </c>
      <c r="C24" s="36">
        <f>IFERROR('12A'!C24/'5A'!$D23,"")</f>
        <v>0.80635469437301743</v>
      </c>
      <c r="D24" s="36">
        <f>IFERROR('12A'!D24/'5A'!$D23,"")</f>
        <v>0.82601785183878595</v>
      </c>
      <c r="E24" s="36">
        <f>IFERROR('12A'!E24/'5A'!$F23,"")</f>
        <v>0.81034504043031563</v>
      </c>
      <c r="F24" s="36">
        <f>IFERROR('12A'!F24/'5A'!$F23,"")</f>
        <v>0.80512966833993815</v>
      </c>
      <c r="G24" s="36">
        <f>IFERROR('12A'!G24/'5A'!$H23,"")</f>
        <v>0.80736902382575215</v>
      </c>
      <c r="H24" s="36">
        <f>IFERROR('12A'!H24/'5A'!$H23,"")</f>
        <v>0.82070816204427344</v>
      </c>
      <c r="I24" s="15" t="s">
        <v>39</v>
      </c>
    </row>
    <row r="25" spans="2:9" ht="21" customHeight="1">
      <c r="C25" s="16"/>
      <c r="D25" s="16"/>
      <c r="E25" s="16"/>
      <c r="F25" s="16"/>
      <c r="G25" s="16"/>
      <c r="H25" s="16"/>
    </row>
    <row r="26" spans="2:9" ht="21" customHeight="1">
      <c r="B26" s="12" t="s">
        <v>35</v>
      </c>
      <c r="C26" s="63">
        <f>IFERROR('12A'!C26/'5A'!$D25,"")</f>
        <v>1.0077568256476315</v>
      </c>
      <c r="D26" s="63">
        <f>IFERROR('12A'!D26/'5A'!$D25,"")</f>
        <v>0.83564386970333671</v>
      </c>
      <c r="E26" s="63">
        <f>IFERROR('12A'!E26/'5A'!$F25,"")</f>
        <v>0.58091143572417459</v>
      </c>
      <c r="F26" s="63">
        <f>IFERROR('12A'!F26/'5A'!$F25,"")</f>
        <v>0.4597347925915945</v>
      </c>
      <c r="G26" s="63">
        <f>IFERROR('12A'!G26/'5A'!$H25,"")</f>
        <v>0.91969613037475406</v>
      </c>
      <c r="H26" s="63">
        <f>IFERROR('12A'!H26/'5A'!$H25,"")</f>
        <v>0.75809163305909932</v>
      </c>
      <c r="I26" s="13" t="s">
        <v>25</v>
      </c>
    </row>
    <row r="27" spans="2:9" ht="21" customHeight="1">
      <c r="B27" s="12" t="s">
        <v>36</v>
      </c>
      <c r="C27" s="63">
        <f>IFERROR('12A'!C27/'5A'!$D26,"")</f>
        <v>0.37087832304781571</v>
      </c>
      <c r="D27" s="63">
        <f>IFERROR('12A'!D27/'5A'!$D26,"")</f>
        <v>0.73780368615740999</v>
      </c>
      <c r="E27" s="63">
        <f>IFERROR('12A'!E27/'5A'!$F26,"")</f>
        <v>0.7215707367045735</v>
      </c>
      <c r="F27" s="63">
        <f>IFERROR('12A'!F27/'5A'!$F26,"")</f>
        <v>0.51757644395369429</v>
      </c>
      <c r="G27" s="63">
        <f>IFERROR('12A'!G27/'5A'!$H26,"")</f>
        <v>0.379665230195944</v>
      </c>
      <c r="H27" s="63">
        <f>IFERROR('12A'!H27/'5A'!$H26,"")</f>
        <v>0.73228569873203497</v>
      </c>
      <c r="I27" s="13" t="s">
        <v>26</v>
      </c>
    </row>
    <row r="28" spans="2:9" ht="21" customHeight="1">
      <c r="B28" s="12" t="s">
        <v>37</v>
      </c>
      <c r="C28" s="63">
        <f>IFERROR('12A'!C28/'5A'!$D27,"")</f>
        <v>0.22846594548044921</v>
      </c>
      <c r="D28" s="63">
        <f>IFERROR('12A'!D28/'5A'!$D27,"")</f>
        <v>0.57666889854081937</v>
      </c>
      <c r="E28" s="63">
        <f>IFERROR('12A'!E28/'5A'!$F27,"")</f>
        <v>0.5123417978449748</v>
      </c>
      <c r="F28" s="63">
        <f>IFERROR('12A'!F28/'5A'!$F27,"")</f>
        <v>0.92060523307654429</v>
      </c>
      <c r="G28" s="63">
        <f>IFERROR('12A'!G28/'5A'!$H27,"")</f>
        <v>0.46832815391006144</v>
      </c>
      <c r="H28" s="63">
        <f>IFERROR('12A'!H28/'5A'!$H27,"")</f>
        <v>0.86727948790151599</v>
      </c>
      <c r="I28" s="13" t="s">
        <v>27</v>
      </c>
    </row>
    <row r="29" spans="2:9" ht="21" customHeight="1">
      <c r="B29" s="12" t="s">
        <v>565</v>
      </c>
      <c r="C29" s="63">
        <f>IFERROR('12A'!C29/'5A'!$D28,"")</f>
        <v>0</v>
      </c>
      <c r="D29" s="63">
        <f>IFERROR('12A'!D29/'5A'!$D28,"")</f>
        <v>0</v>
      </c>
      <c r="E29" s="63">
        <f>IFERROR('12A'!E29/'5A'!$F28,"")</f>
        <v>1.8126430821994131</v>
      </c>
      <c r="F29" s="63">
        <f>IFERROR('12A'!F29/'5A'!$F28,"")</f>
        <v>1.414066618372853</v>
      </c>
      <c r="G29" s="63">
        <f>IFERROR('12A'!G29/'5A'!$H28,"")</f>
        <v>1.8112809497272391</v>
      </c>
      <c r="H29" s="63">
        <f>IFERROR('12A'!H29/'5A'!$H28,"")</f>
        <v>1.4130040009841247</v>
      </c>
      <c r="I29" s="13" t="s">
        <v>28</v>
      </c>
    </row>
    <row r="30" spans="2:9" ht="21" customHeight="1">
      <c r="B30" s="14" t="s">
        <v>44</v>
      </c>
      <c r="C30" s="36">
        <f>IFERROR('12A'!C30/'5A'!$D29,"")</f>
        <v>0.46553091629151883</v>
      </c>
      <c r="D30" s="36">
        <f>IFERROR('12A'!D30/'5A'!$D29,"")</f>
        <v>0.69457356618065558</v>
      </c>
      <c r="E30" s="36">
        <f>IFERROR('12A'!E30/'5A'!$F29,"")</f>
        <v>0.53725413867009308</v>
      </c>
      <c r="F30" s="36">
        <f>IFERROR('12A'!F30/'5A'!$F29,"")</f>
        <v>0.9153855290200531</v>
      </c>
      <c r="G30" s="36">
        <f>IFERROR('12A'!G30/'5A'!$H29,"")</f>
        <v>0.51598590222277996</v>
      </c>
      <c r="H30" s="36">
        <f>IFERROR('12A'!H30/'5A'!$H29,"")</f>
        <v>0.84990769798681554</v>
      </c>
      <c r="I30" s="15" t="s">
        <v>40</v>
      </c>
    </row>
    <row r="31" spans="2:9" ht="21" customHeight="1">
      <c r="C31" s="16"/>
      <c r="D31" s="16"/>
      <c r="E31" s="16"/>
      <c r="F31" s="16"/>
      <c r="G31" s="16"/>
      <c r="H31" s="16"/>
    </row>
    <row r="32" spans="2:9" ht="21" customHeight="1">
      <c r="B32" s="14" t="s">
        <v>264</v>
      </c>
      <c r="C32" s="36">
        <f>IFERROR('12A'!C32/'5A'!$D31,"")</f>
        <v>0.60236320153030942</v>
      </c>
      <c r="D32" s="36">
        <f>IFERROR('12A'!D32/'5A'!$D31,"")</f>
        <v>0.62762328742727402</v>
      </c>
      <c r="E32" s="36">
        <f>IFERROR('12A'!E32/'5A'!$F31,"")</f>
        <v>0.62398253027931405</v>
      </c>
      <c r="F32" s="36">
        <f>IFERROR('12A'!F32/'5A'!$F31,"")</f>
        <v>0.79875527167521287</v>
      </c>
      <c r="G32" s="36">
        <f>IFERROR('12A'!G32/'5A'!$H31,"")</f>
        <v>0.60930604223206963</v>
      </c>
      <c r="H32" s="36">
        <f>IFERROR('12A'!H32/'5A'!$H31,"")</f>
        <v>0.6825806877889431</v>
      </c>
      <c r="I32" s="15" t="s">
        <v>41</v>
      </c>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I25"/>
  <sheetViews>
    <sheetView showGridLines="0" rightToLeft="1" view="pageBreakPreview" zoomScale="115" zoomScaleNormal="7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315</v>
      </c>
      <c r="C6" s="193"/>
      <c r="D6" s="193"/>
      <c r="E6" s="193"/>
      <c r="F6" s="193"/>
      <c r="G6" s="193"/>
      <c r="H6" s="193"/>
      <c r="I6" s="193"/>
    </row>
    <row r="7" spans="2:9" ht="20.25" customHeight="1">
      <c r="B7" s="201" t="s">
        <v>538</v>
      </c>
      <c r="C7" s="201"/>
      <c r="D7" s="201"/>
      <c r="E7" s="201"/>
      <c r="F7" s="201"/>
      <c r="G7" s="201"/>
      <c r="H7" s="201"/>
      <c r="I7" s="201"/>
    </row>
    <row r="8" spans="2:9" ht="20.25" customHeight="1">
      <c r="B8" s="194" t="s">
        <v>280</v>
      </c>
      <c r="C8" s="194"/>
      <c r="D8" s="194"/>
      <c r="E8" s="194"/>
      <c r="F8" s="194"/>
      <c r="G8" s="194"/>
      <c r="H8" s="194"/>
      <c r="I8" s="194"/>
    </row>
    <row r="9" spans="2:9" ht="15" customHeight="1">
      <c r="B9" s="205" t="s">
        <v>522</v>
      </c>
      <c r="C9" s="205"/>
      <c r="D9" s="205"/>
      <c r="E9" s="205"/>
      <c r="F9" s="205"/>
      <c r="G9" s="205"/>
      <c r="H9" s="205"/>
      <c r="I9" s="205"/>
    </row>
    <row r="10" spans="2:9" ht="15" customHeight="1">
      <c r="B10" s="209" t="str">
        <f>'14A'!B10:I10</f>
        <v>(2021)</v>
      </c>
      <c r="C10" s="190"/>
      <c r="D10" s="190"/>
      <c r="E10" s="190"/>
      <c r="F10" s="190"/>
      <c r="G10" s="190"/>
      <c r="H10" s="190"/>
      <c r="I10" s="190"/>
    </row>
    <row r="11" spans="2:9" ht="15" customHeight="1">
      <c r="B11" s="7" t="s">
        <v>661</v>
      </c>
      <c r="C11" s="69"/>
      <c r="D11" s="69"/>
      <c r="E11" s="69"/>
      <c r="F11" s="71"/>
      <c r="G11" s="71"/>
      <c r="H11" s="71"/>
      <c r="I11" s="54" t="s">
        <v>662</v>
      </c>
    </row>
    <row r="12" spans="2:9" ht="15" customHeight="1">
      <c r="B12" s="7"/>
      <c r="C12" s="3"/>
      <c r="D12" s="3"/>
      <c r="E12" s="3"/>
      <c r="F12" s="3"/>
      <c r="G12" s="3"/>
      <c r="H12" s="3"/>
      <c r="I12" s="8"/>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63">
        <f>IFERROR('12B'!C17/'5B'!$D16,"")</f>
        <v>0.26418098691525282</v>
      </c>
      <c r="D17" s="63">
        <f>IFERROR('12B'!D17/'5B'!$D16,"")</f>
        <v>0.54672818828224012</v>
      </c>
      <c r="E17" s="63">
        <f>IFERROR('12B'!E17/'5B'!$F16,"")</f>
        <v>0.23947744781304658</v>
      </c>
      <c r="F17" s="63">
        <f>IFERROR('12B'!F17/'5B'!$F16,"")</f>
        <v>0.39026564873391056</v>
      </c>
      <c r="G17" s="63">
        <f>IFERROR('12B'!G17/'5B'!$H16,"")</f>
        <v>0.2613360841136198</v>
      </c>
      <c r="H17" s="63">
        <f>IFERROR('12B'!H17/'5B'!$H16,"")</f>
        <v>0.5287096883713549</v>
      </c>
      <c r="I17" s="13" t="s">
        <v>32</v>
      </c>
    </row>
    <row r="18" spans="2:9" ht="21" customHeight="1">
      <c r="B18" s="12" t="s">
        <v>297</v>
      </c>
      <c r="C18" s="63">
        <f>IFERROR('12B'!C18/'5B'!$D17,"")</f>
        <v>0.37815140831022287</v>
      </c>
      <c r="D18" s="63">
        <f>IFERROR('12B'!D18/'5B'!$D17,"")</f>
        <v>0.25661536997239215</v>
      </c>
      <c r="E18" s="63">
        <f>IFERROR('12B'!E18/'5B'!$F17,"")</f>
        <v>0.17099639475971204</v>
      </c>
      <c r="F18" s="63">
        <f>IFERROR('12B'!F18/'5B'!$F17,"")</f>
        <v>8.4078982038397865E-2</v>
      </c>
      <c r="G18" s="63">
        <f>IFERROR('12B'!G18/'5B'!$H17,"")</f>
        <v>0.36929986008170657</v>
      </c>
      <c r="H18" s="63">
        <f>IFERROR('12B'!H18/'5B'!$H17,"")</f>
        <v>0.24924304461662963</v>
      </c>
      <c r="I18" s="13" t="s">
        <v>298</v>
      </c>
    </row>
    <row r="19" spans="2:9" ht="21" customHeight="1">
      <c r="B19" s="12" t="s">
        <v>566</v>
      </c>
      <c r="C19" s="63">
        <f>IFERROR('12B'!C19/'5B'!$D18,"")</f>
        <v>0.62923995894200135</v>
      </c>
      <c r="D19" s="63">
        <f>IFERROR('12B'!D19/'5B'!$D18,"")</f>
        <v>0.57974086168538463</v>
      </c>
      <c r="E19" s="63">
        <f>IFERROR('12B'!E19/'5B'!$F18,"")</f>
        <v>0.77335203039593614</v>
      </c>
      <c r="F19" s="63">
        <f>IFERROR('12B'!F19/'5B'!$F18,"")</f>
        <v>0.67064415932880161</v>
      </c>
      <c r="G19" s="63">
        <f>IFERROR('12B'!G19/'5B'!$H18,"")</f>
        <v>0.66273902872575619</v>
      </c>
      <c r="H19" s="63">
        <f>IFERROR('12B'!H19/'5B'!$H18,"")</f>
        <v>0.60087147122147511</v>
      </c>
      <c r="I19" s="13" t="s">
        <v>23</v>
      </c>
    </row>
    <row r="20" spans="2:9" ht="21" customHeight="1">
      <c r="B20" s="12" t="s">
        <v>34</v>
      </c>
      <c r="C20" s="63">
        <f>IFERROR('12B'!C20/'5B'!$D19,"")</f>
        <v>0.38467331429210955</v>
      </c>
      <c r="D20" s="63">
        <f>IFERROR('12B'!D20/'5B'!$D19,"")</f>
        <v>0.3017226759085781</v>
      </c>
      <c r="E20" s="63">
        <f>IFERROR('12B'!E20/'5B'!$F19,"")</f>
        <v>0.18442794979164764</v>
      </c>
      <c r="F20" s="63">
        <f>IFERROR('12B'!F20/'5B'!$F19,"")</f>
        <v>0.14431766303999896</v>
      </c>
      <c r="G20" s="63">
        <f>IFERROR('12B'!G20/'5B'!$H19,"")</f>
        <v>0.37707820169140299</v>
      </c>
      <c r="H20" s="63">
        <f>IFERROR('12B'!H20/'5B'!$H19,"")</f>
        <v>0.29575245632504432</v>
      </c>
      <c r="I20" s="13" t="s">
        <v>24</v>
      </c>
    </row>
    <row r="21" spans="2:9" ht="21" customHeight="1">
      <c r="B21" s="12" t="s">
        <v>564</v>
      </c>
      <c r="C21" s="63">
        <f>IFERROR('12B'!C21/'5B'!$D20,"")</f>
        <v>0.24840837555925863</v>
      </c>
      <c r="D21" s="63">
        <f>IFERROR('12B'!D21/'5B'!$D20,"")</f>
        <v>0.11024517997448623</v>
      </c>
      <c r="E21" s="63">
        <f>IFERROR('12B'!E21/'5B'!$F20,"")</f>
        <v>0.11122661071429565</v>
      </c>
      <c r="F21" s="63">
        <f>IFERROR('12B'!F21/'5B'!$F20,"")</f>
        <v>6.1857044961721501E-2</v>
      </c>
      <c r="G21" s="63">
        <f>IFERROR('12B'!G21/'5B'!$H20,"")</f>
        <v>0.23071751000854346</v>
      </c>
      <c r="H21" s="63">
        <f>IFERROR('12B'!H21/'5B'!$H20,"")</f>
        <v>0.10400507953746298</v>
      </c>
      <c r="I21" s="13" t="s">
        <v>563</v>
      </c>
    </row>
    <row r="22" spans="2:9" ht="21" customHeight="1">
      <c r="B22" s="14" t="s">
        <v>42</v>
      </c>
      <c r="C22" s="36">
        <f>IFERROR('12B'!C22/'5B'!$D21,"")</f>
        <v>0.38653045119853408</v>
      </c>
      <c r="D22" s="36">
        <f>IFERROR('12B'!D22/'5B'!$D21,"")</f>
        <v>0.37986634850853362</v>
      </c>
      <c r="E22" s="36">
        <f>IFERROR('12B'!E22/'5B'!$F21,"")</f>
        <v>0.47248767578650708</v>
      </c>
      <c r="F22" s="36">
        <f>IFERROR('12B'!F22/'5B'!$F21,"")</f>
        <v>0.43610664506908275</v>
      </c>
      <c r="G22" s="36">
        <f>IFERROR('12B'!G22/'5B'!$H21,"")</f>
        <v>0.39768201510558993</v>
      </c>
      <c r="H22" s="36">
        <f>IFERROR('12B'!H22/'5B'!$H21,"")</f>
        <v>0.38716262016287106</v>
      </c>
      <c r="I22" s="15" t="s">
        <v>38</v>
      </c>
    </row>
    <row r="23" spans="2:9" ht="21" customHeight="1">
      <c r="C23" s="16"/>
      <c r="D23" s="16"/>
      <c r="E23" s="16"/>
      <c r="F23" s="16"/>
      <c r="G23" s="16"/>
      <c r="H23" s="16"/>
    </row>
    <row r="24" spans="2:9" ht="21" customHeight="1">
      <c r="B24" s="14" t="s">
        <v>43</v>
      </c>
      <c r="C24" s="36">
        <f>IFERROR('12B'!C24/'5B'!$D23,"")</f>
        <v>0.80211808736639212</v>
      </c>
      <c r="D24" s="36">
        <f>IFERROR('12B'!D24/'5B'!$D23,"")</f>
        <v>0.82330630347316258</v>
      </c>
      <c r="E24" s="36">
        <f>IFERROR('12B'!E24/'5B'!$F23,"")</f>
        <v>0.83432471832647914</v>
      </c>
      <c r="F24" s="36">
        <f>IFERROR('12B'!F24/'5B'!$F23,"")</f>
        <v>0.8439194586243226</v>
      </c>
      <c r="G24" s="36">
        <f>IFERROR('12B'!G24/'5B'!$H23,"")</f>
        <v>0.80635469437301754</v>
      </c>
      <c r="H24" s="36">
        <f>IFERROR('12B'!H24/'5B'!$H23,"")</f>
        <v>0.82601785183878607</v>
      </c>
      <c r="I24" s="15" t="s">
        <v>39</v>
      </c>
    </row>
    <row r="25" spans="2:9" ht="21" customHeight="1">
      <c r="C25" s="16"/>
      <c r="D25" s="16"/>
      <c r="E25" s="16"/>
      <c r="F25" s="16"/>
      <c r="G25" s="16"/>
      <c r="H25" s="16"/>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I25"/>
  <sheetViews>
    <sheetView showGridLines="0" rightToLeft="1" view="pageBreakPreview" zoomScale="115" zoomScaleNormal="6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316</v>
      </c>
      <c r="C6" s="193"/>
      <c r="D6" s="193"/>
      <c r="E6" s="193"/>
      <c r="F6" s="193"/>
      <c r="G6" s="193"/>
      <c r="H6" s="193"/>
      <c r="I6" s="193"/>
    </row>
    <row r="7" spans="2:9" ht="20.25" customHeight="1">
      <c r="B7" s="201" t="s">
        <v>537</v>
      </c>
      <c r="C7" s="201"/>
      <c r="D7" s="201"/>
      <c r="E7" s="201"/>
      <c r="F7" s="201"/>
      <c r="G7" s="201"/>
      <c r="H7" s="201"/>
      <c r="I7" s="201"/>
    </row>
    <row r="8" spans="2:9" ht="20.25" customHeight="1">
      <c r="B8" s="194" t="s">
        <v>281</v>
      </c>
      <c r="C8" s="194"/>
      <c r="D8" s="194"/>
      <c r="E8" s="194"/>
      <c r="F8" s="194"/>
      <c r="G8" s="194"/>
      <c r="H8" s="194"/>
      <c r="I8" s="194"/>
    </row>
    <row r="9" spans="2:9" ht="15" customHeight="1">
      <c r="B9" s="205" t="s">
        <v>520</v>
      </c>
      <c r="C9" s="205"/>
      <c r="D9" s="205"/>
      <c r="E9" s="205"/>
      <c r="F9" s="205"/>
      <c r="G9" s="205"/>
      <c r="H9" s="205"/>
      <c r="I9" s="205"/>
    </row>
    <row r="10" spans="2:9" ht="15" customHeight="1">
      <c r="B10" s="209" t="str">
        <f>'14B'!B10:I10</f>
        <v>(2021)</v>
      </c>
      <c r="C10" s="190"/>
      <c r="D10" s="190"/>
      <c r="E10" s="190"/>
      <c r="F10" s="190"/>
      <c r="G10" s="190"/>
      <c r="H10" s="190"/>
      <c r="I10" s="190"/>
    </row>
    <row r="11" spans="2:9" ht="15" customHeight="1">
      <c r="B11" s="7" t="s">
        <v>663</v>
      </c>
      <c r="C11" s="69"/>
      <c r="D11" s="69"/>
      <c r="E11" s="69"/>
      <c r="F11" s="71"/>
      <c r="G11" s="71"/>
      <c r="H11" s="71"/>
      <c r="I11" s="54" t="s">
        <v>664</v>
      </c>
    </row>
    <row r="12" spans="2:9" ht="15" customHeight="1">
      <c r="B12" s="7"/>
      <c r="C12" s="3"/>
      <c r="D12" s="3"/>
      <c r="E12" s="3"/>
      <c r="F12" s="3"/>
      <c r="G12" s="3"/>
      <c r="H12" s="3"/>
      <c r="I12" s="8"/>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63">
        <f>IFERROR('13A'!C17/'6A'!$D16,"")</f>
        <v>0.3855785566547113</v>
      </c>
      <c r="D17" s="63">
        <f>IFERROR('13A'!D17/'6A'!$D16,"")</f>
        <v>0.4754161525588485</v>
      </c>
      <c r="E17" s="63">
        <f>IFERROR('13A'!E17/'6A'!$F16,"")</f>
        <v>0.29127777195089838</v>
      </c>
      <c r="F17" s="63">
        <f>IFERROR('13A'!F17/'6A'!$F16,"")</f>
        <v>0.73352869807232923</v>
      </c>
      <c r="G17" s="63">
        <f>IFERROR('13A'!G17/'6A'!$H16,"")</f>
        <v>0.3422805893130953</v>
      </c>
      <c r="H17" s="63">
        <f>IFERROR('13A'!H17/'6A'!$H16,"")</f>
        <v>0.59392787651963752</v>
      </c>
      <c r="I17" s="13" t="s">
        <v>32</v>
      </c>
    </row>
    <row r="18" spans="2:9" ht="21" customHeight="1">
      <c r="B18" s="12" t="s">
        <v>297</v>
      </c>
      <c r="C18" s="63">
        <f>IFERROR('13A'!C18/'6A'!$D17,"")</f>
        <v>0.52294716722958268</v>
      </c>
      <c r="D18" s="63">
        <f>IFERROR('13A'!D18/'6A'!$D17,"")</f>
        <v>0.40370067291391215</v>
      </c>
      <c r="E18" s="63">
        <f>IFERROR('13A'!E18/'6A'!$F17,"")</f>
        <v>0.33240206238816961</v>
      </c>
      <c r="F18" s="63">
        <f>IFERROR('13A'!F18/'6A'!$F17,"")</f>
        <v>0.41483632865258147</v>
      </c>
      <c r="G18" s="63">
        <f>IFERROR('13A'!G18/'6A'!$H17,"")</f>
        <v>0.44007600158830135</v>
      </c>
      <c r="H18" s="63">
        <f>IFERROR('13A'!H18/'6A'!$H17,"")</f>
        <v>0.40854375073536342</v>
      </c>
      <c r="I18" s="13" t="s">
        <v>298</v>
      </c>
    </row>
    <row r="19" spans="2:9" ht="21" customHeight="1">
      <c r="B19" s="12" t="s">
        <v>566</v>
      </c>
      <c r="C19" s="63">
        <f>IFERROR('13A'!C19/'6A'!$D18,"")</f>
        <v>0.64633535797549646</v>
      </c>
      <c r="D19" s="63">
        <f>IFERROR('13A'!D19/'6A'!$D18,"")</f>
        <v>0.56924281733362092</v>
      </c>
      <c r="E19" s="63">
        <f>IFERROR('13A'!E19/'6A'!$F18,"")</f>
        <v>0.68297685243724182</v>
      </c>
      <c r="F19" s="63">
        <f>IFERROR('13A'!F19/'6A'!$F18,"")</f>
        <v>0.75140650887051552</v>
      </c>
      <c r="G19" s="63">
        <f>IFERROR('13A'!G19/'6A'!$H18,"")</f>
        <v>0.65794154709273933</v>
      </c>
      <c r="H19" s="63">
        <f>IFERROR('13A'!H19/'6A'!$H18,"")</f>
        <v>0.62694314548152474</v>
      </c>
      <c r="I19" s="13" t="s">
        <v>23</v>
      </c>
    </row>
    <row r="20" spans="2:9" ht="21" customHeight="1">
      <c r="B20" s="12" t="s">
        <v>34</v>
      </c>
      <c r="C20" s="63">
        <f>IFERROR('13A'!C20/'6A'!$D19,"")</f>
        <v>0.54014848232579959</v>
      </c>
      <c r="D20" s="63">
        <f>IFERROR('13A'!D20/'6A'!$D19,"")</f>
        <v>0.43214346117921593</v>
      </c>
      <c r="E20" s="63">
        <f>IFERROR('13A'!E20/'6A'!$F19,"")</f>
        <v>0.70762457539747214</v>
      </c>
      <c r="F20" s="63">
        <f>IFERROR('13A'!F20/'6A'!$F19,"")</f>
        <v>0.78617090474684215</v>
      </c>
      <c r="G20" s="63">
        <f>IFERROR('13A'!G20/'6A'!$H19,"")</f>
        <v>0.57292008841724928</v>
      </c>
      <c r="H20" s="63">
        <f>IFERROR('13A'!H20/'6A'!$H19,"")</f>
        <v>0.50141930654537203</v>
      </c>
      <c r="I20" s="13" t="s">
        <v>24</v>
      </c>
    </row>
    <row r="21" spans="2:9" ht="21" customHeight="1">
      <c r="B21" s="12" t="s">
        <v>564</v>
      </c>
      <c r="C21" s="63">
        <f>IFERROR('13A'!C21/'6A'!$D20,"")</f>
        <v>0.21719967318911801</v>
      </c>
      <c r="D21" s="63">
        <f>IFERROR('13A'!D21/'6A'!$D20,"")</f>
        <v>0.23732886527943065</v>
      </c>
      <c r="E21" s="63">
        <f>IFERROR('13A'!E21/'6A'!$F20,"")</f>
        <v>0.22801339634532067</v>
      </c>
      <c r="F21" s="63">
        <f>IFERROR('13A'!F21/'6A'!$F20,"")</f>
        <v>0.19122724340856112</v>
      </c>
      <c r="G21" s="63">
        <f>IFERROR('13A'!G21/'6A'!$H20,"")</f>
        <v>0.21995058573491441</v>
      </c>
      <c r="H21" s="63">
        <f>IFERROR('13A'!H21/'6A'!$H20,"")</f>
        <v>0.22560103313926791</v>
      </c>
      <c r="I21" s="13" t="s">
        <v>563</v>
      </c>
    </row>
    <row r="22" spans="2:9" ht="21" customHeight="1">
      <c r="B22" s="14" t="s">
        <v>42</v>
      </c>
      <c r="C22" s="36">
        <f>IFERROR('13A'!C22/'6A'!$D21,"")</f>
        <v>0.53975644441171844</v>
      </c>
      <c r="D22" s="36">
        <f>IFERROR('13A'!D22/'6A'!$D21,"")</f>
        <v>0.48864570719409506</v>
      </c>
      <c r="E22" s="36">
        <f>IFERROR('13A'!E22/'6A'!$F21,"")</f>
        <v>0.53869568100438792</v>
      </c>
      <c r="F22" s="36">
        <f>IFERROR('13A'!F22/'6A'!$F21,"")</f>
        <v>0.66330772681314398</v>
      </c>
      <c r="G22" s="36">
        <f>IFERROR('13A'!G22/'6A'!$H21,"")</f>
        <v>0.53941400842209131</v>
      </c>
      <c r="H22" s="36">
        <f>IFERROR('13A'!H22/'6A'!$H21,"")</f>
        <v>0.5450301574166303</v>
      </c>
      <c r="I22" s="15" t="s">
        <v>38</v>
      </c>
    </row>
    <row r="23" spans="2:9" ht="21" customHeight="1">
      <c r="C23" s="16"/>
      <c r="D23" s="16"/>
      <c r="E23" s="16"/>
      <c r="F23" s="16"/>
      <c r="G23" s="16"/>
      <c r="H23" s="16"/>
    </row>
    <row r="24" spans="2:9" ht="21" customHeight="1">
      <c r="B24" s="14" t="s">
        <v>43</v>
      </c>
      <c r="C24" s="36">
        <f>IFERROR('13A'!C24/'6A'!$D23,"")</f>
        <v>0.76830214745992387</v>
      </c>
      <c r="D24" s="36">
        <f>IFERROR('13A'!D24/'6A'!$D23,"")</f>
        <v>0.79808982476761203</v>
      </c>
      <c r="E24" s="36">
        <f>IFERROR('13A'!E24/'6A'!$F23,"")</f>
        <v>0.78789943192011869</v>
      </c>
      <c r="F24" s="36">
        <f>IFERROR('13A'!F24/'6A'!$F23,"")</f>
        <v>0.79082071964444134</v>
      </c>
      <c r="G24" s="36">
        <f>IFERROR('13A'!G24/'6A'!$H23,"")</f>
        <v>0.77390550473242092</v>
      </c>
      <c r="H24" s="36">
        <f>IFERROR('13A'!H24/'6A'!$H23,"")</f>
        <v>0.79601140450794827</v>
      </c>
      <c r="I24" s="15" t="s">
        <v>39</v>
      </c>
    </row>
    <row r="25" spans="2:9" ht="21" customHeight="1">
      <c r="C25" s="16"/>
      <c r="D25" s="16"/>
      <c r="E25" s="16"/>
      <c r="F25" s="16"/>
      <c r="G25" s="16"/>
      <c r="H25" s="16"/>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B1:I25"/>
  <sheetViews>
    <sheetView showGridLines="0" rightToLeft="1" view="pageBreakPreview" zoomScale="115" zoomScaleNormal="60" zoomScaleSheetLayoutView="115" workbookViewId="0">
      <selection activeCell="B6" sqref="B6:I10"/>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316</v>
      </c>
      <c r="C6" s="193"/>
      <c r="D6" s="193"/>
      <c r="E6" s="193"/>
      <c r="F6" s="193"/>
      <c r="G6" s="193"/>
      <c r="H6" s="193"/>
      <c r="I6" s="193"/>
    </row>
    <row r="7" spans="2:9" ht="20.25" customHeight="1">
      <c r="B7" s="201" t="s">
        <v>538</v>
      </c>
      <c r="C7" s="201"/>
      <c r="D7" s="201"/>
      <c r="E7" s="201"/>
      <c r="F7" s="201"/>
      <c r="G7" s="201"/>
      <c r="H7" s="201"/>
      <c r="I7" s="201"/>
    </row>
    <row r="8" spans="2:9" ht="20.25" customHeight="1">
      <c r="B8" s="194" t="s">
        <v>281</v>
      </c>
      <c r="C8" s="194"/>
      <c r="D8" s="194"/>
      <c r="E8" s="194"/>
      <c r="F8" s="194"/>
      <c r="G8" s="194"/>
      <c r="H8" s="194"/>
      <c r="I8" s="194"/>
    </row>
    <row r="9" spans="2:9" ht="15" customHeight="1">
      <c r="B9" s="205" t="s">
        <v>522</v>
      </c>
      <c r="C9" s="205"/>
      <c r="D9" s="205"/>
      <c r="E9" s="205"/>
      <c r="F9" s="205"/>
      <c r="G9" s="205"/>
      <c r="H9" s="205"/>
      <c r="I9" s="205"/>
    </row>
    <row r="10" spans="2:9" ht="15" customHeight="1">
      <c r="B10" s="209" t="str">
        <f>'15A'!B10:I10</f>
        <v>(2021)</v>
      </c>
      <c r="C10" s="190"/>
      <c r="D10" s="190"/>
      <c r="E10" s="190"/>
      <c r="F10" s="190"/>
      <c r="G10" s="190"/>
      <c r="H10" s="190"/>
      <c r="I10" s="190"/>
    </row>
    <row r="11" spans="2:9" ht="15" customHeight="1">
      <c r="B11" s="7" t="s">
        <v>665</v>
      </c>
      <c r="C11" s="69"/>
      <c r="D11" s="69"/>
      <c r="E11" s="69"/>
      <c r="F11" s="71"/>
      <c r="G11" s="71"/>
      <c r="H11" s="71"/>
      <c r="I11" s="54" t="s">
        <v>666</v>
      </c>
    </row>
    <row r="12" spans="2:9" ht="15" customHeight="1">
      <c r="B12" s="7"/>
      <c r="C12" s="3"/>
      <c r="D12" s="3"/>
      <c r="E12" s="3"/>
      <c r="F12" s="3"/>
      <c r="G12" s="3"/>
      <c r="H12" s="3"/>
      <c r="I12" s="8"/>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45</v>
      </c>
      <c r="F14" s="197"/>
      <c r="G14" s="196" t="s">
        <v>3</v>
      </c>
      <c r="H14" s="197"/>
      <c r="I14" s="195"/>
    </row>
    <row r="15" spans="2:9" ht="15" customHeight="1">
      <c r="B15" s="195"/>
      <c r="C15" s="9" t="s">
        <v>278</v>
      </c>
      <c r="D15" s="9" t="s">
        <v>279</v>
      </c>
      <c r="E15" s="9" t="s">
        <v>278</v>
      </c>
      <c r="F15" s="9" t="s">
        <v>279</v>
      </c>
      <c r="G15" s="9" t="s">
        <v>278</v>
      </c>
      <c r="H15" s="9" t="s">
        <v>279</v>
      </c>
      <c r="I15" s="195"/>
    </row>
    <row r="16" spans="2:9" ht="15" customHeight="1">
      <c r="B16" s="195"/>
      <c r="C16" s="11" t="s">
        <v>75</v>
      </c>
      <c r="D16" s="11" t="s">
        <v>76</v>
      </c>
      <c r="E16" s="11" t="s">
        <v>75</v>
      </c>
      <c r="F16" s="11" t="s">
        <v>76</v>
      </c>
      <c r="G16" s="11" t="s">
        <v>75</v>
      </c>
      <c r="H16" s="11" t="s">
        <v>76</v>
      </c>
      <c r="I16" s="195"/>
    </row>
    <row r="17" spans="2:9" ht="21" customHeight="1">
      <c r="B17" s="12" t="s">
        <v>33</v>
      </c>
      <c r="C17" s="63">
        <f>IFERROR('13B'!C17/'6B'!$D16,"")</f>
        <v>0.40038460985748975</v>
      </c>
      <c r="D17" s="63">
        <f>IFERROR('13B'!D17/'6B'!$D16,"")</f>
        <v>0.51615826669708742</v>
      </c>
      <c r="E17" s="63">
        <f>IFERROR('13B'!E17/'6B'!$F16,"")</f>
        <v>0.24647228017576042</v>
      </c>
      <c r="F17" s="63">
        <f>IFERROR('13B'!F17/'6B'!$F16,"")</f>
        <v>9.263461611352039E-2</v>
      </c>
      <c r="G17" s="63">
        <f>IFERROR('13B'!G17/'6B'!$H16,"")</f>
        <v>0.38557855665471119</v>
      </c>
      <c r="H17" s="63">
        <f>IFERROR('13B'!H17/'6B'!$H16,"")</f>
        <v>0.47541615255884845</v>
      </c>
      <c r="I17" s="13" t="s">
        <v>32</v>
      </c>
    </row>
    <row r="18" spans="2:9" ht="21" customHeight="1">
      <c r="B18" s="12" t="s">
        <v>297</v>
      </c>
      <c r="C18" s="63">
        <f>IFERROR('13B'!C18/'6B'!$D17,"")</f>
        <v>0.54258953903984253</v>
      </c>
      <c r="D18" s="63">
        <f>IFERROR('13B'!D18/'6B'!$D17,"")</f>
        <v>0.41993670567003272</v>
      </c>
      <c r="E18" s="63">
        <f>IFERROR('13B'!E18/'6B'!$F17,"")</f>
        <v>0.11686789044544767</v>
      </c>
      <c r="F18" s="63">
        <f>IFERROR('13B'!F18/'6B'!$F17,"")</f>
        <v>6.8042815342706675E-2</v>
      </c>
      <c r="G18" s="63">
        <f>IFERROR('13B'!G18/'6B'!$H17,"")</f>
        <v>0.52294716722958268</v>
      </c>
      <c r="H18" s="63">
        <f>IFERROR('13B'!H18/'6B'!$H17,"")</f>
        <v>0.40370067291391226</v>
      </c>
      <c r="I18" s="13" t="s">
        <v>298</v>
      </c>
    </row>
    <row r="19" spans="2:9" ht="21" customHeight="1">
      <c r="B19" s="12" t="s">
        <v>566</v>
      </c>
      <c r="C19" s="63">
        <f>IFERROR('13B'!C19/'6B'!$D18,"")</f>
        <v>0.62735672721113456</v>
      </c>
      <c r="D19" s="63">
        <f>IFERROR('13B'!D19/'6B'!$D18,"")</f>
        <v>0.56715070215246177</v>
      </c>
      <c r="E19" s="63">
        <f>IFERROR('13B'!E19/'6B'!$F18,"")</f>
        <v>0.70504735480993275</v>
      </c>
      <c r="F19" s="63">
        <f>IFERROR('13B'!F19/'6B'!$F18,"")</f>
        <v>0.57571495230576797</v>
      </c>
      <c r="G19" s="63">
        <f>IFERROR('13B'!G19/'6B'!$H18,"")</f>
        <v>0.64633535797549657</v>
      </c>
      <c r="H19" s="63">
        <f>IFERROR('13B'!H19/'6B'!$H18,"")</f>
        <v>0.56924281733362092</v>
      </c>
      <c r="I19" s="13" t="s">
        <v>23</v>
      </c>
    </row>
    <row r="20" spans="2:9" ht="21" customHeight="1">
      <c r="B20" s="12" t="s">
        <v>34</v>
      </c>
      <c r="C20" s="63">
        <f>IFERROR('13B'!C20/'6B'!$D19,"")</f>
        <v>0.54799210384411901</v>
      </c>
      <c r="D20" s="63">
        <f>IFERROR('13B'!D20/'6B'!$D19,"")</f>
        <v>0.43667785560436423</v>
      </c>
      <c r="E20" s="63">
        <f>IFERROR('13B'!E20/'6B'!$F19,"")</f>
        <v>0.35257224425048739</v>
      </c>
      <c r="F20" s="63">
        <f>IFERROR('13B'!F20/'6B'!$F19,"")</f>
        <v>0.32370571386664188</v>
      </c>
      <c r="G20" s="63">
        <f>IFERROR('13B'!G20/'6B'!$H19,"")</f>
        <v>0.54014848232579948</v>
      </c>
      <c r="H20" s="63">
        <f>IFERROR('13B'!H20/'6B'!$H19,"")</f>
        <v>0.43214346117921587</v>
      </c>
      <c r="I20" s="13" t="s">
        <v>24</v>
      </c>
    </row>
    <row r="21" spans="2:9" ht="21" customHeight="1">
      <c r="B21" s="12" t="s">
        <v>564</v>
      </c>
      <c r="C21" s="63">
        <f>IFERROR('13B'!C21/'6B'!$D20,"")</f>
        <v>0.22778971580769228</v>
      </c>
      <c r="D21" s="63">
        <f>IFERROR('13B'!D21/'6B'!$D20,"")</f>
        <v>0.252968065537713</v>
      </c>
      <c r="E21" s="63">
        <f>IFERROR('13B'!E21/'6B'!$F20,"")</f>
        <v>0.1256518740619692</v>
      </c>
      <c r="F21" s="63">
        <f>IFERROR('13B'!F21/'6B'!$F20,"")</f>
        <v>0.10213258559276321</v>
      </c>
      <c r="G21" s="63">
        <f>IFERROR('13B'!G21/'6B'!$H20,"")</f>
        <v>0.21719967318911806</v>
      </c>
      <c r="H21" s="63">
        <f>IFERROR('13B'!H21/'6B'!$H20,"")</f>
        <v>0.23732886527943065</v>
      </c>
      <c r="I21" s="13" t="s">
        <v>563</v>
      </c>
    </row>
    <row r="22" spans="2:9" ht="21" customHeight="1">
      <c r="B22" s="14" t="s">
        <v>42</v>
      </c>
      <c r="C22" s="36">
        <f>IFERROR('13B'!C22/'6B'!$D21,"")</f>
        <v>0.52335362356891135</v>
      </c>
      <c r="D22" s="36">
        <f>IFERROR('13B'!D22/'6B'!$D21,"")</f>
        <v>0.48685287531110821</v>
      </c>
      <c r="E22" s="36">
        <f>IFERROR('13B'!E22/'6B'!$F21,"")</f>
        <v>0.61508834191451511</v>
      </c>
      <c r="F22" s="36">
        <f>IFERROR('13B'!F22/'6B'!$F21,"")</f>
        <v>0.496879499963229</v>
      </c>
      <c r="G22" s="36">
        <f>IFERROR('13B'!G22/'6B'!$H21,"")</f>
        <v>0.53975644441171833</v>
      </c>
      <c r="H22" s="36">
        <f>IFERROR('13B'!H22/'6B'!$H21,"")</f>
        <v>0.48864570719409495</v>
      </c>
      <c r="I22" s="15" t="s">
        <v>38</v>
      </c>
    </row>
    <row r="23" spans="2:9" ht="21" customHeight="1">
      <c r="C23" s="16"/>
      <c r="D23" s="16"/>
      <c r="E23" s="16"/>
      <c r="F23" s="16"/>
      <c r="G23" s="16"/>
      <c r="H23" s="16"/>
    </row>
    <row r="24" spans="2:9" ht="21" customHeight="1">
      <c r="B24" s="14" t="s">
        <v>43</v>
      </c>
      <c r="C24" s="36">
        <f>IFERROR('13B'!C24/'6B'!$D23,"")</f>
        <v>0.77156980280281096</v>
      </c>
      <c r="D24" s="36">
        <f>IFERROR('13B'!D24/'6B'!$D23,"")</f>
        <v>0.80282383549303338</v>
      </c>
      <c r="E24" s="36">
        <f>IFERROR('13B'!E24/'6B'!$F23,"")</f>
        <v>0.74896830639103162</v>
      </c>
      <c r="F24" s="36">
        <f>IFERROR('13B'!F24/'6B'!$F23,"")</f>
        <v>0.77007995182218014</v>
      </c>
      <c r="G24" s="36">
        <f>IFERROR('13B'!G24/'6B'!$H23,"")</f>
        <v>0.76830214745992387</v>
      </c>
      <c r="H24" s="36">
        <f>IFERROR('13B'!H24/'6B'!$H23,"")</f>
        <v>0.79808982476761203</v>
      </c>
      <c r="I24" s="15" t="s">
        <v>39</v>
      </c>
    </row>
    <row r="25" spans="2:9" ht="21" customHeight="1">
      <c r="C25" s="16"/>
      <c r="D25" s="16"/>
      <c r="E25" s="16"/>
      <c r="F25" s="16"/>
      <c r="G25" s="16"/>
      <c r="H25" s="16"/>
    </row>
  </sheetData>
  <mergeCells count="13">
    <mergeCell ref="G14:H14"/>
    <mergeCell ref="B6:I6"/>
    <mergeCell ref="B8:I8"/>
    <mergeCell ref="B10:I10"/>
    <mergeCell ref="B13:B16"/>
    <mergeCell ref="C13:D13"/>
    <mergeCell ref="E13:F13"/>
    <mergeCell ref="G13:H13"/>
    <mergeCell ref="I13:I16"/>
    <mergeCell ref="C14:D14"/>
    <mergeCell ref="E14:F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B1:L25"/>
  <sheetViews>
    <sheetView showGridLines="0" rightToLeft="1" view="pageBreakPreview" zoomScaleNormal="70" zoomScaleSheetLayoutView="100" workbookViewId="0">
      <selection activeCell="B6" sqref="B6:L10"/>
    </sheetView>
  </sheetViews>
  <sheetFormatPr defaultRowHeight="13.2"/>
  <cols>
    <col min="1" max="1" width="6.6640625" customWidth="1"/>
    <col min="2" max="2" width="45.6640625" customWidth="1"/>
    <col min="3" max="11" width="12.6640625" customWidth="1"/>
    <col min="12" max="12" width="45.6640625" customWidth="1"/>
  </cols>
  <sheetData>
    <row r="1" spans="2:12" ht="15" customHeight="1"/>
    <row r="2" spans="2:12" ht="15" customHeight="1"/>
    <row r="3" spans="2:12" ht="15" customHeight="1"/>
    <row r="4" spans="2:12" ht="15" customHeight="1"/>
    <row r="5" spans="2:12" ht="15" customHeight="1"/>
    <row r="6" spans="2:12" ht="20.25" customHeight="1">
      <c r="B6" s="193" t="s">
        <v>542</v>
      </c>
      <c r="C6" s="193"/>
      <c r="D6" s="193"/>
      <c r="E6" s="193"/>
      <c r="F6" s="193"/>
      <c r="G6" s="193"/>
      <c r="H6" s="193"/>
      <c r="I6" s="193"/>
      <c r="J6" s="193"/>
      <c r="K6" s="193"/>
      <c r="L6" s="193"/>
    </row>
    <row r="7" spans="2:12" ht="20.25" customHeight="1">
      <c r="B7" s="201" t="s">
        <v>537</v>
      </c>
      <c r="C7" s="201"/>
      <c r="D7" s="201"/>
      <c r="E7" s="201"/>
      <c r="F7" s="201"/>
      <c r="G7" s="201"/>
      <c r="H7" s="201"/>
      <c r="I7" s="201"/>
      <c r="J7" s="201"/>
      <c r="K7" s="201"/>
      <c r="L7" s="201"/>
    </row>
    <row r="8" spans="2:12" ht="20.25" customHeight="1">
      <c r="B8" s="194" t="s">
        <v>530</v>
      </c>
      <c r="C8" s="194"/>
      <c r="D8" s="194"/>
      <c r="E8" s="194"/>
      <c r="F8" s="194"/>
      <c r="G8" s="194"/>
      <c r="H8" s="194"/>
      <c r="I8" s="194"/>
      <c r="J8" s="194"/>
      <c r="K8" s="194"/>
      <c r="L8" s="194"/>
    </row>
    <row r="9" spans="2:12" ht="15" customHeight="1">
      <c r="B9" s="205" t="s">
        <v>520</v>
      </c>
      <c r="C9" s="205"/>
      <c r="D9" s="205"/>
      <c r="E9" s="205"/>
      <c r="F9" s="205"/>
      <c r="G9" s="205"/>
      <c r="H9" s="205"/>
      <c r="I9" s="205"/>
      <c r="J9" s="205"/>
      <c r="K9" s="205"/>
      <c r="L9" s="205"/>
    </row>
    <row r="10" spans="2:12" ht="15" customHeight="1">
      <c r="B10" s="209" t="str">
        <f>'15B'!B10:I10</f>
        <v>(2021)</v>
      </c>
      <c r="C10" s="190"/>
      <c r="D10" s="190"/>
      <c r="E10" s="190"/>
      <c r="F10" s="190"/>
      <c r="G10" s="190"/>
      <c r="H10" s="190"/>
      <c r="I10" s="190"/>
      <c r="J10" s="190"/>
      <c r="K10" s="190"/>
      <c r="L10" s="190"/>
    </row>
    <row r="11" spans="2:12" ht="15" customHeight="1">
      <c r="B11" s="7" t="s">
        <v>667</v>
      </c>
      <c r="C11" s="69"/>
      <c r="D11" s="69"/>
      <c r="E11" s="69"/>
      <c r="F11" s="69"/>
      <c r="G11" s="71"/>
      <c r="H11" s="71"/>
      <c r="I11" s="71"/>
      <c r="J11" s="71"/>
      <c r="K11" s="71"/>
      <c r="L11" s="54" t="s">
        <v>668</v>
      </c>
    </row>
    <row r="12" spans="2:12" ht="15" customHeight="1">
      <c r="B12" s="7"/>
      <c r="C12" s="3"/>
      <c r="D12" s="3"/>
      <c r="E12" s="3"/>
      <c r="F12" s="3"/>
      <c r="G12" s="3"/>
      <c r="H12" s="3"/>
      <c r="I12" s="3"/>
      <c r="J12" s="3"/>
      <c r="K12" s="3"/>
      <c r="L12" s="8"/>
    </row>
    <row r="13" spans="2:12" ht="15" customHeight="1">
      <c r="B13" s="195" t="s">
        <v>300</v>
      </c>
      <c r="C13" s="198" t="s">
        <v>5</v>
      </c>
      <c r="D13" s="219"/>
      <c r="E13" s="199"/>
      <c r="F13" s="198" t="s">
        <v>6</v>
      </c>
      <c r="G13" s="219"/>
      <c r="H13" s="199"/>
      <c r="I13" s="198" t="s">
        <v>1</v>
      </c>
      <c r="J13" s="219"/>
      <c r="K13" s="199"/>
      <c r="L13" s="195" t="s">
        <v>9</v>
      </c>
    </row>
    <row r="14" spans="2:12" ht="15" customHeight="1">
      <c r="B14" s="195"/>
      <c r="C14" s="196" t="s">
        <v>3</v>
      </c>
      <c r="D14" s="218"/>
      <c r="E14" s="197"/>
      <c r="F14" s="196" t="s">
        <v>4</v>
      </c>
      <c r="G14" s="218"/>
      <c r="H14" s="197"/>
      <c r="I14" s="196" t="s">
        <v>0</v>
      </c>
      <c r="J14" s="218"/>
      <c r="K14" s="197"/>
      <c r="L14" s="195"/>
    </row>
    <row r="15" spans="2:12" ht="15" customHeight="1">
      <c r="B15" s="195"/>
      <c r="C15" s="9" t="s">
        <v>127</v>
      </c>
      <c r="D15" s="9" t="s">
        <v>128</v>
      </c>
      <c r="E15" s="9" t="s">
        <v>130</v>
      </c>
      <c r="F15" s="9" t="s">
        <v>127</v>
      </c>
      <c r="G15" s="9" t="s">
        <v>128</v>
      </c>
      <c r="H15" s="9" t="s">
        <v>130</v>
      </c>
      <c r="I15" s="9" t="s">
        <v>127</v>
      </c>
      <c r="J15" s="9" t="s">
        <v>128</v>
      </c>
      <c r="K15" s="9" t="s">
        <v>130</v>
      </c>
      <c r="L15" s="195"/>
    </row>
    <row r="16" spans="2:12" ht="30" customHeight="1">
      <c r="B16" s="195"/>
      <c r="C16" s="11" t="s">
        <v>52</v>
      </c>
      <c r="D16" s="11" t="s">
        <v>129</v>
      </c>
      <c r="E16" s="68" t="s">
        <v>79</v>
      </c>
      <c r="F16" s="68" t="s">
        <v>52</v>
      </c>
      <c r="G16" s="68" t="s">
        <v>129</v>
      </c>
      <c r="H16" s="68" t="s">
        <v>79</v>
      </c>
      <c r="I16" s="68" t="s">
        <v>52</v>
      </c>
      <c r="J16" s="68" t="s">
        <v>129</v>
      </c>
      <c r="K16" s="68" t="s">
        <v>79</v>
      </c>
      <c r="L16" s="195"/>
    </row>
    <row r="17" spans="2:12" ht="21" customHeight="1">
      <c r="B17" s="12" t="s">
        <v>33</v>
      </c>
      <c r="C17" s="63">
        <v>7.7745025394386311E-2</v>
      </c>
      <c r="D17" s="63">
        <v>6.9904417354870976E-2</v>
      </c>
      <c r="E17" s="63">
        <v>0.67635913112061219</v>
      </c>
      <c r="F17" s="63">
        <v>0.18997863114710131</v>
      </c>
      <c r="G17" s="63">
        <v>9.1999754017979385E-2</v>
      </c>
      <c r="H17" s="63">
        <v>0.89076572641926</v>
      </c>
      <c r="I17" s="63">
        <v>9.6440396465972383E-2</v>
      </c>
      <c r="J17" s="63">
        <v>7.3584959516000262E-2</v>
      </c>
      <c r="K17" s="63">
        <v>0.71207402090269178</v>
      </c>
      <c r="L17" s="13" t="s">
        <v>32</v>
      </c>
    </row>
    <row r="18" spans="2:12" ht="21" customHeight="1">
      <c r="B18" s="12" t="s">
        <v>297</v>
      </c>
      <c r="C18" s="63">
        <v>8.6002350945147008E-2</v>
      </c>
      <c r="D18" s="63">
        <v>7.7967842451683575E-2</v>
      </c>
      <c r="E18" s="63">
        <v>0.41321323801346022</v>
      </c>
      <c r="F18" s="63">
        <v>0.19292483366075813</v>
      </c>
      <c r="G18" s="63">
        <v>3.6472182863823047E-2</v>
      </c>
      <c r="H18" s="63">
        <v>0.42559181264310558</v>
      </c>
      <c r="I18" s="63">
        <v>0.10659191030033686</v>
      </c>
      <c r="J18" s="63">
        <v>6.9977218549510889E-2</v>
      </c>
      <c r="K18" s="63">
        <v>0.41559692188046898</v>
      </c>
      <c r="L18" s="13" t="s">
        <v>298</v>
      </c>
    </row>
    <row r="19" spans="2:12" ht="21" customHeight="1">
      <c r="B19" s="12" t="s">
        <v>566</v>
      </c>
      <c r="C19" s="63">
        <v>0.16229022554323219</v>
      </c>
      <c r="D19" s="63">
        <v>0.14833711924981938</v>
      </c>
      <c r="E19" s="63">
        <v>0.91149881601452676</v>
      </c>
      <c r="F19" s="63">
        <v>0.1876952756307261</v>
      </c>
      <c r="G19" s="63">
        <v>-8.4084585097509781E-3</v>
      </c>
      <c r="H19" s="63">
        <v>0.84695020495310347</v>
      </c>
      <c r="I19" s="63">
        <v>0.16941267099935511</v>
      </c>
      <c r="J19" s="63">
        <v>0.1043926348171519</v>
      </c>
      <c r="K19" s="63">
        <v>0.8934022580478963</v>
      </c>
      <c r="L19" s="13" t="s">
        <v>23</v>
      </c>
    </row>
    <row r="20" spans="2:12" ht="21" customHeight="1">
      <c r="B20" s="12" t="s">
        <v>34</v>
      </c>
      <c r="C20" s="63">
        <v>7.0791357574638128E-2</v>
      </c>
      <c r="D20" s="63">
        <v>5.5748229413765768E-2</v>
      </c>
      <c r="E20" s="63">
        <v>0.42229204331344822</v>
      </c>
      <c r="F20" s="63">
        <v>0.15516954309982678</v>
      </c>
      <c r="G20" s="63">
        <v>4.9461428454060728E-2</v>
      </c>
      <c r="H20" s="63">
        <v>1.001093200057358</v>
      </c>
      <c r="I20" s="63">
        <v>7.7424497089631575E-2</v>
      </c>
      <c r="J20" s="63">
        <v>5.5254011297920284E-2</v>
      </c>
      <c r="K20" s="63">
        <v>0.46779277078495612</v>
      </c>
      <c r="L20" s="13" t="s">
        <v>24</v>
      </c>
    </row>
    <row r="21" spans="2:12" ht="21" customHeight="1">
      <c r="B21" s="12" t="s">
        <v>564</v>
      </c>
      <c r="C21" s="63">
        <v>7.2672299971073273E-2</v>
      </c>
      <c r="D21" s="63">
        <v>0.10465233162797234</v>
      </c>
      <c r="E21" s="63">
        <v>0.28132971113650856</v>
      </c>
      <c r="F21" s="63">
        <v>0.18435732515560468</v>
      </c>
      <c r="G21" s="63">
        <v>0.11626118618385406</v>
      </c>
      <c r="H21" s="63">
        <v>0.50554600878284817</v>
      </c>
      <c r="I21" s="63">
        <v>8.9785354238458334E-2</v>
      </c>
      <c r="J21" s="63">
        <v>0.10643111045412869</v>
      </c>
      <c r="K21" s="63">
        <v>0.31568548679142966</v>
      </c>
      <c r="L21" s="13" t="s">
        <v>563</v>
      </c>
    </row>
    <row r="22" spans="2:12" ht="21" customHeight="1">
      <c r="B22" s="14" t="s">
        <v>42</v>
      </c>
      <c r="C22" s="36">
        <v>9.963527265664246E-2</v>
      </c>
      <c r="D22" s="36">
        <v>9.7419638124208202E-2</v>
      </c>
      <c r="E22" s="36">
        <v>0.58421753094372164</v>
      </c>
      <c r="F22" s="36">
        <v>0.18587217350583801</v>
      </c>
      <c r="G22" s="36">
        <v>4.0796665713876003E-2</v>
      </c>
      <c r="H22" s="36">
        <v>0.76684969307688289</v>
      </c>
      <c r="I22" s="36">
        <v>0.11581999833951684</v>
      </c>
      <c r="J22" s="36">
        <v>8.6792780401053579E-2</v>
      </c>
      <c r="K22" s="36">
        <v>0.61849347796742571</v>
      </c>
      <c r="L22" s="15" t="s">
        <v>38</v>
      </c>
    </row>
    <row r="23" spans="2:12" ht="21" customHeight="1">
      <c r="C23" s="16"/>
      <c r="D23" s="16"/>
      <c r="E23" s="16"/>
      <c r="F23" s="16"/>
      <c r="G23" s="16"/>
      <c r="H23" s="16"/>
      <c r="I23" s="16"/>
      <c r="J23" s="16"/>
      <c r="K23" s="16"/>
    </row>
    <row r="24" spans="2:12" ht="21" customHeight="1">
      <c r="B24" s="14" t="s">
        <v>43</v>
      </c>
      <c r="C24" s="36">
        <v>4.7630644751525987E-2</v>
      </c>
      <c r="D24" s="36">
        <v>8.6737861104079106E-2</v>
      </c>
      <c r="E24" s="36">
        <v>0.96038635769439107</v>
      </c>
      <c r="F24" s="36">
        <v>7.4797990767123276E-2</v>
      </c>
      <c r="G24" s="36">
        <v>0.1230578182851753</v>
      </c>
      <c r="H24" s="36">
        <v>1.0029854773922366</v>
      </c>
      <c r="I24" s="36">
        <v>5.4536471669934729E-2</v>
      </c>
      <c r="J24" s="36">
        <v>9.5970243900420943E-2</v>
      </c>
      <c r="K24" s="36">
        <v>0.9712148776146291</v>
      </c>
      <c r="L24" s="15" t="s">
        <v>39</v>
      </c>
    </row>
    <row r="25" spans="2:12" ht="21" customHeight="1">
      <c r="C25" s="16"/>
      <c r="D25" s="16"/>
      <c r="E25" s="16"/>
      <c r="F25" s="16"/>
      <c r="G25" s="16"/>
      <c r="H25" s="16"/>
      <c r="I25" s="16"/>
      <c r="J25" s="16"/>
      <c r="K25" s="16"/>
    </row>
  </sheetData>
  <mergeCells count="13">
    <mergeCell ref="F14:H14"/>
    <mergeCell ref="F13:H13"/>
    <mergeCell ref="I14:K14"/>
    <mergeCell ref="I13:K13"/>
    <mergeCell ref="B6:L6"/>
    <mergeCell ref="B8:L8"/>
    <mergeCell ref="B10:L10"/>
    <mergeCell ref="B13:B16"/>
    <mergeCell ref="L13:L16"/>
    <mergeCell ref="B9:L9"/>
    <mergeCell ref="B7:L7"/>
    <mergeCell ref="C14:E14"/>
    <mergeCell ref="C13:E13"/>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B1:L25"/>
  <sheetViews>
    <sheetView showGridLines="0" rightToLeft="1" view="pageBreakPreview" zoomScale="115" zoomScaleNormal="60" zoomScaleSheetLayoutView="115" workbookViewId="0">
      <selection activeCell="B6" sqref="B6:L10"/>
    </sheetView>
  </sheetViews>
  <sheetFormatPr defaultRowHeight="13.2"/>
  <cols>
    <col min="1" max="1" width="6.6640625" customWidth="1"/>
    <col min="2" max="2" width="45.6640625" customWidth="1"/>
    <col min="3" max="11" width="12.6640625" customWidth="1"/>
    <col min="12" max="12" width="45.6640625" customWidth="1"/>
  </cols>
  <sheetData>
    <row r="1" spans="2:12" ht="15" customHeight="1"/>
    <row r="2" spans="2:12" ht="15" customHeight="1"/>
    <row r="3" spans="2:12" ht="15" customHeight="1"/>
    <row r="4" spans="2:12" ht="15" customHeight="1"/>
    <row r="5" spans="2:12" ht="15" customHeight="1"/>
    <row r="6" spans="2:12" ht="20.25" customHeight="1">
      <c r="B6" s="193" t="s">
        <v>542</v>
      </c>
      <c r="C6" s="193"/>
      <c r="D6" s="193"/>
      <c r="E6" s="193"/>
      <c r="F6" s="193"/>
      <c r="G6" s="193"/>
      <c r="H6" s="193"/>
      <c r="I6" s="193"/>
      <c r="J6" s="193"/>
      <c r="K6" s="193"/>
      <c r="L6" s="193"/>
    </row>
    <row r="7" spans="2:12" ht="20.25" customHeight="1">
      <c r="B7" s="201" t="s">
        <v>538</v>
      </c>
      <c r="C7" s="201"/>
      <c r="D7" s="201"/>
      <c r="E7" s="201"/>
      <c r="F7" s="201"/>
      <c r="G7" s="201"/>
      <c r="H7" s="201"/>
      <c r="I7" s="201"/>
      <c r="J7" s="201"/>
      <c r="K7" s="201"/>
      <c r="L7" s="201"/>
    </row>
    <row r="8" spans="2:12" ht="20.25" customHeight="1">
      <c r="B8" s="194" t="s">
        <v>530</v>
      </c>
      <c r="C8" s="194"/>
      <c r="D8" s="194"/>
      <c r="E8" s="194"/>
      <c r="F8" s="194"/>
      <c r="G8" s="194"/>
      <c r="H8" s="194"/>
      <c r="I8" s="194"/>
      <c r="J8" s="194"/>
      <c r="K8" s="194"/>
      <c r="L8" s="194"/>
    </row>
    <row r="9" spans="2:12" ht="15" customHeight="1">
      <c r="B9" s="205" t="s">
        <v>522</v>
      </c>
      <c r="C9" s="205"/>
      <c r="D9" s="205"/>
      <c r="E9" s="205"/>
      <c r="F9" s="205"/>
      <c r="G9" s="205"/>
      <c r="H9" s="205"/>
      <c r="I9" s="205"/>
      <c r="J9" s="205"/>
      <c r="K9" s="205"/>
      <c r="L9" s="205"/>
    </row>
    <row r="10" spans="2:12" ht="15" customHeight="1">
      <c r="B10" s="209" t="str">
        <f>'16A'!B10:L10</f>
        <v>(2021)</v>
      </c>
      <c r="C10" s="190"/>
      <c r="D10" s="190"/>
      <c r="E10" s="190"/>
      <c r="F10" s="190"/>
      <c r="G10" s="190"/>
      <c r="H10" s="190"/>
      <c r="I10" s="190"/>
      <c r="J10" s="190"/>
      <c r="K10" s="190"/>
      <c r="L10" s="190"/>
    </row>
    <row r="11" spans="2:12" ht="15" customHeight="1">
      <c r="B11" s="7" t="s">
        <v>669</v>
      </c>
      <c r="C11" s="69"/>
      <c r="D11" s="69"/>
      <c r="E11" s="69"/>
      <c r="F11" s="69"/>
      <c r="G11" s="71"/>
      <c r="H11" s="71"/>
      <c r="I11" s="71"/>
      <c r="J11" s="71"/>
      <c r="K11" s="71"/>
      <c r="L11" s="54" t="s">
        <v>670</v>
      </c>
    </row>
    <row r="12" spans="2:12" ht="15" customHeight="1">
      <c r="B12" s="7"/>
      <c r="C12" s="3"/>
      <c r="D12" s="3"/>
      <c r="E12" s="3"/>
      <c r="F12" s="3"/>
      <c r="G12" s="3"/>
      <c r="H12" s="3"/>
      <c r="I12" s="3"/>
      <c r="J12" s="3"/>
      <c r="K12" s="3"/>
      <c r="L12" s="8"/>
    </row>
    <row r="13" spans="2:12" ht="15" customHeight="1">
      <c r="B13" s="195" t="s">
        <v>300</v>
      </c>
      <c r="C13" s="198" t="s">
        <v>48</v>
      </c>
      <c r="D13" s="219"/>
      <c r="E13" s="199"/>
      <c r="F13" s="198" t="s">
        <v>47</v>
      </c>
      <c r="G13" s="219"/>
      <c r="H13" s="199"/>
      <c r="I13" s="198" t="s">
        <v>5</v>
      </c>
      <c r="J13" s="219"/>
      <c r="K13" s="199"/>
      <c r="L13" s="195" t="s">
        <v>9</v>
      </c>
    </row>
    <row r="14" spans="2:12" ht="15" customHeight="1">
      <c r="B14" s="195"/>
      <c r="C14" s="196" t="s">
        <v>46</v>
      </c>
      <c r="D14" s="218"/>
      <c r="E14" s="197"/>
      <c r="F14" s="196" t="s">
        <v>777</v>
      </c>
      <c r="G14" s="218"/>
      <c r="H14" s="197"/>
      <c r="I14" s="196" t="s">
        <v>3</v>
      </c>
      <c r="J14" s="218"/>
      <c r="K14" s="197"/>
      <c r="L14" s="195"/>
    </row>
    <row r="15" spans="2:12" ht="15" customHeight="1">
      <c r="B15" s="195"/>
      <c r="C15" s="9" t="s">
        <v>127</v>
      </c>
      <c r="D15" s="9" t="s">
        <v>128</v>
      </c>
      <c r="E15" s="9" t="s">
        <v>130</v>
      </c>
      <c r="F15" s="9" t="s">
        <v>127</v>
      </c>
      <c r="G15" s="9" t="s">
        <v>128</v>
      </c>
      <c r="H15" s="9" t="s">
        <v>130</v>
      </c>
      <c r="I15" s="9" t="s">
        <v>127</v>
      </c>
      <c r="J15" s="9" t="s">
        <v>128</v>
      </c>
      <c r="K15" s="9" t="s">
        <v>130</v>
      </c>
      <c r="L15" s="195"/>
    </row>
    <row r="16" spans="2:12" ht="30" customHeight="1">
      <c r="B16" s="195"/>
      <c r="C16" s="68" t="s">
        <v>52</v>
      </c>
      <c r="D16" s="68" t="s">
        <v>129</v>
      </c>
      <c r="E16" s="68" t="s">
        <v>79</v>
      </c>
      <c r="F16" s="68" t="s">
        <v>52</v>
      </c>
      <c r="G16" s="68" t="s">
        <v>129</v>
      </c>
      <c r="H16" s="68" t="s">
        <v>79</v>
      </c>
      <c r="I16" s="68" t="s">
        <v>52</v>
      </c>
      <c r="J16" s="68" t="s">
        <v>129</v>
      </c>
      <c r="K16" s="68" t="s">
        <v>79</v>
      </c>
      <c r="L16" s="195"/>
    </row>
    <row r="17" spans="2:12" ht="21" customHeight="1">
      <c r="B17" s="12" t="s">
        <v>33</v>
      </c>
      <c r="C17" s="63">
        <v>7.1532142482070071E-2</v>
      </c>
      <c r="D17" s="63">
        <v>6.7451769704875875E-2</v>
      </c>
      <c r="E17" s="63">
        <v>0.68571210046918607</v>
      </c>
      <c r="F17" s="63">
        <v>0.12548133043806473</v>
      </c>
      <c r="G17" s="63">
        <v>8.8749185240763348E-2</v>
      </c>
      <c r="H17" s="63">
        <v>0.60449616441273868</v>
      </c>
      <c r="I17" s="63">
        <v>7.7745025394386311E-2</v>
      </c>
      <c r="J17" s="63">
        <v>6.9904417354870976E-2</v>
      </c>
      <c r="K17" s="63">
        <v>0.67635913112061219</v>
      </c>
      <c r="L17" s="13" t="s">
        <v>32</v>
      </c>
    </row>
    <row r="18" spans="2:12" ht="21" customHeight="1">
      <c r="B18" s="12" t="s">
        <v>297</v>
      </c>
      <c r="C18" s="63">
        <v>8.3199478948508307E-2</v>
      </c>
      <c r="D18" s="63">
        <v>7.7535768003861819E-2</v>
      </c>
      <c r="E18" s="63">
        <v>0.41735061692476227</v>
      </c>
      <c r="F18" s="63">
        <v>0.14879579853624714</v>
      </c>
      <c r="G18" s="63">
        <v>8.7647715177689517E-2</v>
      </c>
      <c r="H18" s="63">
        <v>0.32052249575233449</v>
      </c>
      <c r="I18" s="63">
        <v>8.6002350945147021E-2</v>
      </c>
      <c r="J18" s="63">
        <v>7.7967842451683561E-2</v>
      </c>
      <c r="K18" s="63">
        <v>0.41321323801346016</v>
      </c>
      <c r="L18" s="13" t="s">
        <v>298</v>
      </c>
    </row>
    <row r="19" spans="2:12" ht="21" customHeight="1">
      <c r="B19" s="12" t="s">
        <v>566</v>
      </c>
      <c r="C19" s="63">
        <v>0.14538664000692059</v>
      </c>
      <c r="D19" s="63">
        <v>0.14948292765737381</v>
      </c>
      <c r="E19" s="63">
        <v>0.87461042934967903</v>
      </c>
      <c r="F19" s="63">
        <v>0.21810539734441423</v>
      </c>
      <c r="G19" s="63">
        <v>0.14455369158700146</v>
      </c>
      <c r="H19" s="63">
        <v>1.0333032482602174</v>
      </c>
      <c r="I19" s="63">
        <v>0.16229022554323222</v>
      </c>
      <c r="J19" s="63">
        <v>0.14833711924981938</v>
      </c>
      <c r="K19" s="63">
        <v>0.91149881601452676</v>
      </c>
      <c r="L19" s="13" t="s">
        <v>23</v>
      </c>
    </row>
    <row r="20" spans="2:12" ht="21" customHeight="1">
      <c r="B20" s="12" t="s">
        <v>34</v>
      </c>
      <c r="C20" s="63">
        <v>6.7466643870245424E-2</v>
      </c>
      <c r="D20" s="63">
        <v>5.478429158377917E-2</v>
      </c>
      <c r="E20" s="63">
        <v>0.4239736113626027</v>
      </c>
      <c r="F20" s="63">
        <v>0.15512281733288236</v>
      </c>
      <c r="G20" s="63">
        <v>8.0198540492148557E-2</v>
      </c>
      <c r="H20" s="63">
        <v>0.37963902086502987</v>
      </c>
      <c r="I20" s="63">
        <v>7.0791357574638114E-2</v>
      </c>
      <c r="J20" s="63">
        <v>5.5748229413765761E-2</v>
      </c>
      <c r="K20" s="63">
        <v>0.42229204331344822</v>
      </c>
      <c r="L20" s="13" t="s">
        <v>24</v>
      </c>
    </row>
    <row r="21" spans="2:12" ht="21" customHeight="1">
      <c r="B21" s="12" t="s">
        <v>564</v>
      </c>
      <c r="C21" s="63">
        <v>6.5702333713648961E-2</v>
      </c>
      <c r="D21" s="63">
        <v>0.10765650966885301</v>
      </c>
      <c r="E21" s="63">
        <v>0.2836040233569882</v>
      </c>
      <c r="F21" s="63">
        <v>0.11975012856926341</v>
      </c>
      <c r="G21" s="63">
        <v>8.4360959523211071E-2</v>
      </c>
      <c r="H21" s="63">
        <v>0.26596813305419598</v>
      </c>
      <c r="I21" s="63">
        <v>7.2672299971073287E-2</v>
      </c>
      <c r="J21" s="63">
        <v>0.10465233162797236</v>
      </c>
      <c r="K21" s="63">
        <v>0.28132971113650862</v>
      </c>
      <c r="L21" s="13" t="s">
        <v>563</v>
      </c>
    </row>
    <row r="22" spans="2:12" ht="21" customHeight="1">
      <c r="B22" s="14" t="s">
        <v>42</v>
      </c>
      <c r="C22" s="36">
        <v>8.8746160952826642E-2</v>
      </c>
      <c r="D22" s="36">
        <v>9.4784931395043598E-2</v>
      </c>
      <c r="E22" s="36">
        <v>0.56339744085640386</v>
      </c>
      <c r="F22" s="36">
        <v>0.17268038112944234</v>
      </c>
      <c r="G22" s="36">
        <v>0.11509348003717187</v>
      </c>
      <c r="H22" s="36">
        <v>0.723880506235697</v>
      </c>
      <c r="I22" s="36">
        <v>9.9635272656642487E-2</v>
      </c>
      <c r="J22" s="36">
        <v>9.7419638124208202E-2</v>
      </c>
      <c r="K22" s="36">
        <v>0.58421753094372164</v>
      </c>
      <c r="L22" s="15" t="s">
        <v>38</v>
      </c>
    </row>
    <row r="23" spans="2:12" ht="21" customHeight="1">
      <c r="C23" s="16"/>
      <c r="D23" s="16"/>
      <c r="E23" s="16"/>
      <c r="F23" s="16"/>
      <c r="G23" s="16"/>
      <c r="H23" s="16"/>
      <c r="I23" s="16"/>
      <c r="J23" s="16"/>
      <c r="K23" s="16"/>
    </row>
    <row r="24" spans="2:12" ht="21" customHeight="1">
      <c r="B24" s="14" t="s">
        <v>43</v>
      </c>
      <c r="C24" s="36">
        <v>4.5791783084613152E-2</v>
      </c>
      <c r="D24" s="36">
        <v>7.8900234221687987E-2</v>
      </c>
      <c r="E24" s="36">
        <v>0.94799832077946378</v>
      </c>
      <c r="F24" s="36">
        <v>5.977078538534452E-2</v>
      </c>
      <c r="G24" s="36">
        <v>0.13848177109996634</v>
      </c>
      <c r="H24" s="36">
        <v>1.0421720151096334</v>
      </c>
      <c r="I24" s="36">
        <v>4.763064475152598E-2</v>
      </c>
      <c r="J24" s="36">
        <v>8.6737861104079106E-2</v>
      </c>
      <c r="K24" s="36">
        <v>0.96038635769439107</v>
      </c>
      <c r="L24" s="15" t="s">
        <v>39</v>
      </c>
    </row>
    <row r="25" spans="2:12" ht="21" customHeight="1">
      <c r="C25" s="16"/>
      <c r="D25" s="16"/>
      <c r="E25" s="16"/>
      <c r="F25" s="16"/>
      <c r="G25" s="16"/>
      <c r="H25" s="16"/>
      <c r="I25" s="16"/>
      <c r="J25" s="16"/>
      <c r="K25" s="16"/>
    </row>
  </sheetData>
  <mergeCells count="13">
    <mergeCell ref="C14:E14"/>
    <mergeCell ref="F14:H14"/>
    <mergeCell ref="I14:K14"/>
    <mergeCell ref="B6:L6"/>
    <mergeCell ref="B7:L7"/>
    <mergeCell ref="B8:L8"/>
    <mergeCell ref="B9:L9"/>
    <mergeCell ref="B10:L10"/>
    <mergeCell ref="B13:B16"/>
    <mergeCell ref="C13:E13"/>
    <mergeCell ref="F13:H13"/>
    <mergeCell ref="I13:K13"/>
    <mergeCell ref="L13:L16"/>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L25"/>
  <sheetViews>
    <sheetView showGridLines="0" rightToLeft="1" view="pageBreakPreview" zoomScale="115" zoomScaleNormal="50" zoomScaleSheetLayoutView="115" workbookViewId="0">
      <selection activeCell="B6" sqref="B6:L10"/>
    </sheetView>
  </sheetViews>
  <sheetFormatPr defaultRowHeight="13.2"/>
  <cols>
    <col min="1" max="1" width="6.6640625" customWidth="1"/>
    <col min="2" max="2" width="45.6640625" customWidth="1"/>
    <col min="3" max="11" width="12.6640625" customWidth="1"/>
    <col min="12" max="12" width="45.6640625" customWidth="1"/>
  </cols>
  <sheetData>
    <row r="1" spans="2:12" ht="15" customHeight="1"/>
    <row r="2" spans="2:12" ht="15" customHeight="1"/>
    <row r="3" spans="2:12" ht="15" customHeight="1"/>
    <row r="4" spans="2:12" ht="15" customHeight="1"/>
    <row r="5" spans="2:12" ht="15" customHeight="1"/>
    <row r="6" spans="2:12" ht="20.25" customHeight="1">
      <c r="B6" s="193" t="s">
        <v>543</v>
      </c>
      <c r="C6" s="193"/>
      <c r="D6" s="193"/>
      <c r="E6" s="193"/>
      <c r="F6" s="193"/>
      <c r="G6" s="193"/>
      <c r="H6" s="193"/>
      <c r="I6" s="193"/>
      <c r="J6" s="193"/>
      <c r="K6" s="193"/>
      <c r="L6" s="193"/>
    </row>
    <row r="7" spans="2:12" ht="20.25" customHeight="1">
      <c r="B7" s="201" t="s">
        <v>537</v>
      </c>
      <c r="C7" s="201"/>
      <c r="D7" s="201"/>
      <c r="E7" s="201"/>
      <c r="F7" s="201"/>
      <c r="G7" s="201"/>
      <c r="H7" s="201"/>
      <c r="I7" s="201"/>
      <c r="J7" s="201"/>
      <c r="K7" s="201"/>
      <c r="L7" s="201"/>
    </row>
    <row r="8" spans="2:12" ht="20.25" customHeight="1">
      <c r="B8" s="194" t="s">
        <v>531</v>
      </c>
      <c r="C8" s="194"/>
      <c r="D8" s="194"/>
      <c r="E8" s="194"/>
      <c r="F8" s="194"/>
      <c r="G8" s="194"/>
      <c r="H8" s="194"/>
      <c r="I8" s="194"/>
      <c r="J8" s="194"/>
      <c r="K8" s="194"/>
      <c r="L8" s="194"/>
    </row>
    <row r="9" spans="2:12" ht="15" customHeight="1">
      <c r="B9" s="205" t="s">
        <v>520</v>
      </c>
      <c r="C9" s="205"/>
      <c r="D9" s="205"/>
      <c r="E9" s="205"/>
      <c r="F9" s="205"/>
      <c r="G9" s="205"/>
      <c r="H9" s="205"/>
      <c r="I9" s="205"/>
      <c r="J9" s="205"/>
      <c r="K9" s="205"/>
      <c r="L9" s="205"/>
    </row>
    <row r="10" spans="2:12" ht="15" customHeight="1">
      <c r="B10" s="209" t="str">
        <f>'16B'!B10:L10</f>
        <v>(2021)</v>
      </c>
      <c r="C10" s="190"/>
      <c r="D10" s="190"/>
      <c r="E10" s="190"/>
      <c r="F10" s="190"/>
      <c r="G10" s="190"/>
      <c r="H10" s="190"/>
      <c r="I10" s="190"/>
      <c r="J10" s="190"/>
      <c r="K10" s="190"/>
      <c r="L10" s="190"/>
    </row>
    <row r="11" spans="2:12" ht="15" customHeight="1">
      <c r="B11" s="7" t="s">
        <v>671</v>
      </c>
      <c r="C11" s="69"/>
      <c r="D11" s="69"/>
      <c r="E11" s="69"/>
      <c r="F11" s="69"/>
      <c r="G11" s="71"/>
      <c r="H11" s="71"/>
      <c r="I11" s="71"/>
      <c r="J11" s="71"/>
      <c r="K11" s="71"/>
      <c r="L11" s="54" t="s">
        <v>672</v>
      </c>
    </row>
    <row r="12" spans="2:12" ht="15" customHeight="1">
      <c r="B12" s="7"/>
      <c r="C12" s="3"/>
      <c r="D12" s="3"/>
      <c r="E12" s="3"/>
      <c r="F12" s="3"/>
      <c r="G12" s="3"/>
      <c r="H12" s="3"/>
      <c r="I12" s="3"/>
      <c r="J12" s="3"/>
      <c r="K12" s="3"/>
      <c r="L12" s="8"/>
    </row>
    <row r="13" spans="2:12" ht="15" customHeight="1">
      <c r="B13" s="195" t="s">
        <v>300</v>
      </c>
      <c r="C13" s="198" t="s">
        <v>5</v>
      </c>
      <c r="D13" s="219"/>
      <c r="E13" s="199"/>
      <c r="F13" s="198" t="s">
        <v>6</v>
      </c>
      <c r="G13" s="219"/>
      <c r="H13" s="199"/>
      <c r="I13" s="198" t="s">
        <v>1</v>
      </c>
      <c r="J13" s="219"/>
      <c r="K13" s="199"/>
      <c r="L13" s="195" t="s">
        <v>9</v>
      </c>
    </row>
    <row r="14" spans="2:12" ht="15" customHeight="1">
      <c r="B14" s="195"/>
      <c r="C14" s="196" t="s">
        <v>3</v>
      </c>
      <c r="D14" s="218"/>
      <c r="E14" s="197"/>
      <c r="F14" s="196" t="s">
        <v>4</v>
      </c>
      <c r="G14" s="218"/>
      <c r="H14" s="197"/>
      <c r="I14" s="196" t="s">
        <v>0</v>
      </c>
      <c r="J14" s="218"/>
      <c r="K14" s="197"/>
      <c r="L14" s="195"/>
    </row>
    <row r="15" spans="2:12" ht="15" customHeight="1">
      <c r="B15" s="195"/>
      <c r="C15" s="9" t="s">
        <v>127</v>
      </c>
      <c r="D15" s="9" t="s">
        <v>128</v>
      </c>
      <c r="E15" s="9" t="s">
        <v>130</v>
      </c>
      <c r="F15" s="9" t="s">
        <v>127</v>
      </c>
      <c r="G15" s="9" t="s">
        <v>128</v>
      </c>
      <c r="H15" s="9" t="s">
        <v>130</v>
      </c>
      <c r="I15" s="9" t="s">
        <v>127</v>
      </c>
      <c r="J15" s="9" t="s">
        <v>128</v>
      </c>
      <c r="K15" s="9" t="s">
        <v>130</v>
      </c>
      <c r="L15" s="195"/>
    </row>
    <row r="16" spans="2:12" ht="30" customHeight="1">
      <c r="B16" s="195"/>
      <c r="C16" s="68" t="s">
        <v>52</v>
      </c>
      <c r="D16" s="68" t="s">
        <v>129</v>
      </c>
      <c r="E16" s="68" t="s">
        <v>79</v>
      </c>
      <c r="F16" s="68" t="s">
        <v>52</v>
      </c>
      <c r="G16" s="68" t="s">
        <v>129</v>
      </c>
      <c r="H16" s="68" t="s">
        <v>79</v>
      </c>
      <c r="I16" s="68" t="s">
        <v>52</v>
      </c>
      <c r="J16" s="68" t="s">
        <v>129</v>
      </c>
      <c r="K16" s="68" t="s">
        <v>79</v>
      </c>
      <c r="L16" s="195"/>
    </row>
    <row r="17" spans="2:12" ht="21" customHeight="1">
      <c r="B17" s="12" t="s">
        <v>33</v>
      </c>
      <c r="C17" s="63">
        <v>-0.32388685332488132</v>
      </c>
      <c r="D17" s="63">
        <v>0.47573507215176614</v>
      </c>
      <c r="E17" s="63">
        <v>0.62726437138573332</v>
      </c>
      <c r="F17" s="63">
        <v>0.22738085782302567</v>
      </c>
      <c r="G17" s="63">
        <v>0.1474072330395888</v>
      </c>
      <c r="H17" s="63">
        <v>1.1083167889349437</v>
      </c>
      <c r="I17" s="63">
        <v>-7.0773674800032993E-2</v>
      </c>
      <c r="J17" s="63">
        <v>0.32498417331383095</v>
      </c>
      <c r="K17" s="63">
        <v>0.84813837503343548</v>
      </c>
      <c r="L17" s="13" t="s">
        <v>32</v>
      </c>
    </row>
    <row r="18" spans="2:12" ht="21" customHeight="1">
      <c r="B18" s="12" t="s">
        <v>297</v>
      </c>
      <c r="C18" s="63">
        <v>-0.13882858105850573</v>
      </c>
      <c r="D18" s="63">
        <v>0.44589476074534673</v>
      </c>
      <c r="E18" s="63">
        <v>0.71076685260075312</v>
      </c>
      <c r="F18" s="63">
        <v>0.22154694819742313</v>
      </c>
      <c r="G18" s="63">
        <v>6.4633305760260301E-2</v>
      </c>
      <c r="H18" s="63">
        <v>0.70101658261026489</v>
      </c>
      <c r="I18" s="63">
        <v>1.7904598746288237E-2</v>
      </c>
      <c r="J18" s="63">
        <v>0.28007795209522995</v>
      </c>
      <c r="K18" s="63">
        <v>0.70652630157688157</v>
      </c>
      <c r="L18" s="13" t="s">
        <v>298</v>
      </c>
    </row>
    <row r="19" spans="2:12" ht="21" customHeight="1">
      <c r="B19" s="12" t="s">
        <v>566</v>
      </c>
      <c r="C19" s="63">
        <v>0.11422725922972589</v>
      </c>
      <c r="D19" s="63">
        <v>0.20300566657508531</v>
      </c>
      <c r="E19" s="63">
        <v>0.88647574313843214</v>
      </c>
      <c r="F19" s="63">
        <v>0.20817251974923379</v>
      </c>
      <c r="G19" s="63">
        <v>-9.6700566856817907E-3</v>
      </c>
      <c r="H19" s="63">
        <v>0.94990897193406754</v>
      </c>
      <c r="I19" s="63">
        <v>0.14398440959367778</v>
      </c>
      <c r="J19" s="63">
        <v>0.13564065592062319</v>
      </c>
      <c r="K19" s="63">
        <v>0.90656821099582574</v>
      </c>
      <c r="L19" s="13" t="s">
        <v>23</v>
      </c>
    </row>
    <row r="20" spans="2:12" ht="21" customHeight="1">
      <c r="B20" s="12" t="s">
        <v>34</v>
      </c>
      <c r="C20" s="63">
        <v>-9.8358307909906642E-2</v>
      </c>
      <c r="D20" s="63">
        <v>0.31049434114125474</v>
      </c>
      <c r="E20" s="63">
        <v>0.64427949441056409</v>
      </c>
      <c r="F20" s="63">
        <v>5.5068409169744752E-2</v>
      </c>
      <c r="G20" s="63">
        <v>9.6609538768446926E-2</v>
      </c>
      <c r="H20" s="63">
        <v>0.93784885268503382</v>
      </c>
      <c r="I20" s="63">
        <v>-6.83358739981791E-2</v>
      </c>
      <c r="J20" s="63">
        <v>0.26864151090291438</v>
      </c>
      <c r="K20" s="63">
        <v>0.70172494345010727</v>
      </c>
      <c r="L20" s="13" t="s">
        <v>24</v>
      </c>
    </row>
    <row r="21" spans="2:12" ht="21" customHeight="1">
      <c r="B21" s="12" t="s">
        <v>564</v>
      </c>
      <c r="C21" s="63">
        <v>-7.4386879580567958E-2</v>
      </c>
      <c r="D21" s="63">
        <v>0.45207846319031986</v>
      </c>
      <c r="E21" s="63">
        <v>0.6150204488891825</v>
      </c>
      <c r="F21" s="63">
        <v>3.5823223464772028E-2</v>
      </c>
      <c r="G21" s="63">
        <v>0.26636332103508603</v>
      </c>
      <c r="H21" s="63">
        <v>0.49341378790841917</v>
      </c>
      <c r="I21" s="63">
        <v>-4.6350434522601389E-2</v>
      </c>
      <c r="J21" s="63">
        <v>0.40483422481658726</v>
      </c>
      <c r="K21" s="63">
        <v>0.58408482343325385</v>
      </c>
      <c r="L21" s="13" t="s">
        <v>563</v>
      </c>
    </row>
    <row r="22" spans="2:12" ht="21" customHeight="1">
      <c r="B22" s="14" t="s">
        <v>42</v>
      </c>
      <c r="C22" s="36">
        <v>9.3462858291300018E-3</v>
      </c>
      <c r="D22" s="36">
        <v>0.28976450866318837</v>
      </c>
      <c r="E22" s="36">
        <v>0.78775650168641342</v>
      </c>
      <c r="F22" s="36">
        <v>0.18645254917132453</v>
      </c>
      <c r="G22" s="36">
        <v>5.8809854831923677E-2</v>
      </c>
      <c r="H22" s="36">
        <v>0.90857013081639226</v>
      </c>
      <c r="I22" s="36">
        <v>6.6519787608724082E-2</v>
      </c>
      <c r="J22" s="36">
        <v>0.21520765187764149</v>
      </c>
      <c r="K22" s="36">
        <v>0.82675759690299588</v>
      </c>
      <c r="L22" s="15" t="s">
        <v>38</v>
      </c>
    </row>
    <row r="23" spans="2:12" ht="21" customHeight="1">
      <c r="C23" s="16"/>
      <c r="D23" s="16"/>
      <c r="E23" s="16"/>
      <c r="F23" s="16"/>
      <c r="G23" s="16"/>
      <c r="H23" s="16"/>
      <c r="I23" s="16"/>
      <c r="J23" s="16"/>
      <c r="K23" s="16"/>
    </row>
    <row r="24" spans="2:12" ht="21" customHeight="1">
      <c r="B24" s="14" t="s">
        <v>43</v>
      </c>
      <c r="C24" s="36">
        <v>3.7256100710297634E-2</v>
      </c>
      <c r="D24" s="36">
        <v>0.15417538104655149</v>
      </c>
      <c r="E24" s="36">
        <v>0.98952130652446113</v>
      </c>
      <c r="F24" s="36">
        <v>5.2152737918109211E-2</v>
      </c>
      <c r="G24" s="36">
        <v>0.18618749757713571</v>
      </c>
      <c r="H24" s="36">
        <v>1.0291609551396863</v>
      </c>
      <c r="I24" s="36">
        <v>4.1515424526497015E-2</v>
      </c>
      <c r="J24" s="36">
        <v>0.16332845153108788</v>
      </c>
      <c r="K24" s="36">
        <v>1.0008552805655329</v>
      </c>
      <c r="L24" s="15" t="s">
        <v>39</v>
      </c>
    </row>
    <row r="25" spans="2:12" ht="21" customHeight="1">
      <c r="C25" s="16"/>
      <c r="D25" s="16"/>
      <c r="E25" s="16"/>
      <c r="F25" s="16"/>
      <c r="G25" s="16"/>
      <c r="H25" s="16"/>
      <c r="I25" s="16"/>
      <c r="J25" s="16"/>
      <c r="K25" s="16"/>
    </row>
  </sheetData>
  <mergeCells count="13">
    <mergeCell ref="C14:E14"/>
    <mergeCell ref="F14:H14"/>
    <mergeCell ref="I14:K14"/>
    <mergeCell ref="B6:L6"/>
    <mergeCell ref="B7:L7"/>
    <mergeCell ref="B8:L8"/>
    <mergeCell ref="B9:L9"/>
    <mergeCell ref="B10:L10"/>
    <mergeCell ref="B13:B16"/>
    <mergeCell ref="C13:E13"/>
    <mergeCell ref="F13:H13"/>
    <mergeCell ref="I13:K13"/>
    <mergeCell ref="L13:L16"/>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B1:L24"/>
  <sheetViews>
    <sheetView showGridLines="0" rightToLeft="1" view="pageBreakPreview" zoomScale="115" zoomScaleNormal="70" zoomScaleSheetLayoutView="115" workbookViewId="0">
      <selection activeCell="B6" sqref="B6:L10"/>
    </sheetView>
  </sheetViews>
  <sheetFormatPr defaultRowHeight="13.2"/>
  <cols>
    <col min="1" max="1" width="6.6640625" customWidth="1"/>
    <col min="2" max="2" width="45.6640625" customWidth="1"/>
    <col min="3" max="11" width="12.6640625" customWidth="1"/>
    <col min="12" max="12" width="45.6640625" customWidth="1"/>
  </cols>
  <sheetData>
    <row r="1" spans="2:12" ht="15" customHeight="1"/>
    <row r="2" spans="2:12" ht="15" customHeight="1"/>
    <row r="3" spans="2:12" ht="15" customHeight="1"/>
    <row r="4" spans="2:12" ht="15" customHeight="1"/>
    <row r="5" spans="2:12" ht="15" customHeight="1"/>
    <row r="6" spans="2:12" ht="20.25" customHeight="1">
      <c r="B6" s="193" t="s">
        <v>543</v>
      </c>
      <c r="C6" s="193"/>
      <c r="D6" s="193"/>
      <c r="E6" s="193"/>
      <c r="F6" s="193"/>
      <c r="G6" s="193"/>
      <c r="H6" s="193"/>
      <c r="I6" s="193"/>
      <c r="J6" s="193"/>
      <c r="K6" s="193"/>
      <c r="L6" s="193"/>
    </row>
    <row r="7" spans="2:12" ht="20.25" customHeight="1">
      <c r="B7" s="201" t="s">
        <v>538</v>
      </c>
      <c r="C7" s="201"/>
      <c r="D7" s="201"/>
      <c r="E7" s="201"/>
      <c r="F7" s="201"/>
      <c r="G7" s="201"/>
      <c r="H7" s="201"/>
      <c r="I7" s="201"/>
      <c r="J7" s="201"/>
      <c r="K7" s="201"/>
      <c r="L7" s="201"/>
    </row>
    <row r="8" spans="2:12" ht="20.25" customHeight="1">
      <c r="B8" s="194" t="s">
        <v>531</v>
      </c>
      <c r="C8" s="194"/>
      <c r="D8" s="194"/>
      <c r="E8" s="194"/>
      <c r="F8" s="194"/>
      <c r="G8" s="194"/>
      <c r="H8" s="194"/>
      <c r="I8" s="194"/>
      <c r="J8" s="194"/>
      <c r="K8" s="194"/>
      <c r="L8" s="194"/>
    </row>
    <row r="9" spans="2:12" ht="15" customHeight="1">
      <c r="B9" s="205" t="s">
        <v>522</v>
      </c>
      <c r="C9" s="205"/>
      <c r="D9" s="205"/>
      <c r="E9" s="205"/>
      <c r="F9" s="205"/>
      <c r="G9" s="205"/>
      <c r="H9" s="205"/>
      <c r="I9" s="205"/>
      <c r="J9" s="205"/>
      <c r="K9" s="205"/>
      <c r="L9" s="205"/>
    </row>
    <row r="10" spans="2:12" ht="15" customHeight="1">
      <c r="B10" s="209" t="str">
        <f>'17A'!B10:L10</f>
        <v>(2021)</v>
      </c>
      <c r="C10" s="190"/>
      <c r="D10" s="190"/>
      <c r="E10" s="190"/>
      <c r="F10" s="190"/>
      <c r="G10" s="190"/>
      <c r="H10" s="190"/>
      <c r="I10" s="190"/>
      <c r="J10" s="190"/>
      <c r="K10" s="190"/>
      <c r="L10" s="190"/>
    </row>
    <row r="11" spans="2:12" ht="15" customHeight="1">
      <c r="B11" s="7" t="s">
        <v>673</v>
      </c>
      <c r="C11" s="69"/>
      <c r="D11" s="69"/>
      <c r="E11" s="69"/>
      <c r="F11" s="69"/>
      <c r="G11" s="71"/>
      <c r="H11" s="71"/>
      <c r="I11" s="71"/>
      <c r="J11" s="71"/>
      <c r="K11" s="71"/>
      <c r="L11" s="54" t="s">
        <v>674</v>
      </c>
    </row>
    <row r="12" spans="2:12" ht="15" customHeight="1">
      <c r="B12" s="7"/>
      <c r="C12" s="3"/>
      <c r="D12" s="3"/>
      <c r="E12" s="3"/>
      <c r="F12" s="3"/>
      <c r="G12" s="3"/>
      <c r="H12" s="3"/>
      <c r="I12" s="3"/>
      <c r="J12" s="3"/>
      <c r="K12" s="3"/>
      <c r="L12" s="8"/>
    </row>
    <row r="13" spans="2:12" ht="15" customHeight="1">
      <c r="B13" s="195" t="s">
        <v>300</v>
      </c>
      <c r="C13" s="198" t="s">
        <v>48</v>
      </c>
      <c r="D13" s="219"/>
      <c r="E13" s="199"/>
      <c r="F13" s="198" t="s">
        <v>47</v>
      </c>
      <c r="G13" s="219"/>
      <c r="H13" s="199"/>
      <c r="I13" s="198" t="s">
        <v>5</v>
      </c>
      <c r="J13" s="219"/>
      <c r="K13" s="199"/>
      <c r="L13" s="195" t="s">
        <v>9</v>
      </c>
    </row>
    <row r="14" spans="2:12" ht="15" customHeight="1">
      <c r="B14" s="195"/>
      <c r="C14" s="196" t="s">
        <v>46</v>
      </c>
      <c r="D14" s="218"/>
      <c r="E14" s="197"/>
      <c r="F14" s="196" t="s">
        <v>777</v>
      </c>
      <c r="G14" s="218"/>
      <c r="H14" s="197"/>
      <c r="I14" s="196" t="s">
        <v>3</v>
      </c>
      <c r="J14" s="218"/>
      <c r="K14" s="197"/>
      <c r="L14" s="195"/>
    </row>
    <row r="15" spans="2:12" ht="15" customHeight="1">
      <c r="B15" s="195"/>
      <c r="C15" s="9" t="s">
        <v>127</v>
      </c>
      <c r="D15" s="9" t="s">
        <v>128</v>
      </c>
      <c r="E15" s="9" t="s">
        <v>130</v>
      </c>
      <c r="F15" s="9" t="s">
        <v>127</v>
      </c>
      <c r="G15" s="9" t="s">
        <v>128</v>
      </c>
      <c r="H15" s="9" t="s">
        <v>130</v>
      </c>
      <c r="I15" s="9" t="s">
        <v>127</v>
      </c>
      <c r="J15" s="9" t="s">
        <v>128</v>
      </c>
      <c r="K15" s="9" t="s">
        <v>130</v>
      </c>
      <c r="L15" s="195"/>
    </row>
    <row r="16" spans="2:12" ht="30" customHeight="1">
      <c r="B16" s="195"/>
      <c r="C16" s="68" t="s">
        <v>52</v>
      </c>
      <c r="D16" s="68" t="s">
        <v>129</v>
      </c>
      <c r="E16" s="68" t="s">
        <v>79</v>
      </c>
      <c r="F16" s="68" t="s">
        <v>52</v>
      </c>
      <c r="G16" s="68" t="s">
        <v>129</v>
      </c>
      <c r="H16" s="68" t="s">
        <v>79</v>
      </c>
      <c r="I16" s="68" t="s">
        <v>52</v>
      </c>
      <c r="J16" s="68" t="s">
        <v>129</v>
      </c>
      <c r="K16" s="68" t="s">
        <v>79</v>
      </c>
      <c r="L16" s="195"/>
    </row>
    <row r="17" spans="2:12" ht="21" customHeight="1">
      <c r="B17" s="12" t="s">
        <v>33</v>
      </c>
      <c r="C17" s="63">
        <v>-0.31367011391515071</v>
      </c>
      <c r="D17" s="63">
        <v>0.44941180077105419</v>
      </c>
      <c r="E17" s="63">
        <v>0.6518999535529908</v>
      </c>
      <c r="F17" s="63">
        <v>-0.41987547078957138</v>
      </c>
      <c r="G17" s="63">
        <v>0.723048263342285</v>
      </c>
      <c r="H17" s="63">
        <v>0.39580740866623404</v>
      </c>
      <c r="I17" s="63">
        <v>-0.32388685332488126</v>
      </c>
      <c r="J17" s="63">
        <v>0.47573507215176614</v>
      </c>
      <c r="K17" s="63">
        <v>0.62726437138573332</v>
      </c>
      <c r="L17" s="13" t="s">
        <v>32</v>
      </c>
    </row>
    <row r="18" spans="2:12" ht="21" customHeight="1">
      <c r="B18" s="12" t="s">
        <v>297</v>
      </c>
      <c r="C18" s="63">
        <v>-0.1275360361253971</v>
      </c>
      <c r="D18" s="63">
        <v>0.44500891278535365</v>
      </c>
      <c r="E18" s="63">
        <v>0.73740958232998921</v>
      </c>
      <c r="F18" s="63">
        <v>-0.37228656280253658</v>
      </c>
      <c r="G18" s="63">
        <v>0.46420846045582659</v>
      </c>
      <c r="H18" s="63">
        <v>0.15996471299599668</v>
      </c>
      <c r="I18" s="63">
        <v>-0.13882858105850573</v>
      </c>
      <c r="J18" s="63">
        <v>0.44589476074534662</v>
      </c>
      <c r="K18" s="63">
        <v>0.71076685260075312</v>
      </c>
      <c r="L18" s="13" t="s">
        <v>298</v>
      </c>
    </row>
    <row r="19" spans="2:12" ht="21" customHeight="1">
      <c r="B19" s="12" t="s">
        <v>566</v>
      </c>
      <c r="C19" s="63">
        <v>9.6689507453794635E-2</v>
      </c>
      <c r="D19" s="63">
        <v>0.20777701878518895</v>
      </c>
      <c r="E19" s="63">
        <v>0.8716172283914454</v>
      </c>
      <c r="F19" s="63">
        <v>0.16848177524492358</v>
      </c>
      <c r="G19" s="63">
        <v>0.18824508561781095</v>
      </c>
      <c r="H19" s="63">
        <v>0.9324418131685025</v>
      </c>
      <c r="I19" s="63">
        <v>0.11422725922972589</v>
      </c>
      <c r="J19" s="63">
        <v>0.20300566657508531</v>
      </c>
      <c r="K19" s="63">
        <v>0.88647574313843214</v>
      </c>
      <c r="L19" s="13" t="s">
        <v>23</v>
      </c>
    </row>
    <row r="20" spans="2:12" ht="21" customHeight="1">
      <c r="B20" s="12" t="s">
        <v>34</v>
      </c>
      <c r="C20" s="63">
        <v>-9.8564296757006772E-2</v>
      </c>
      <c r="D20" s="63">
        <v>0.30582757856600057</v>
      </c>
      <c r="E20" s="63">
        <v>0.64394113741335801</v>
      </c>
      <c r="F20" s="63">
        <v>-9.3432188905532301E-2</v>
      </c>
      <c r="G20" s="63">
        <v>0.42209760575726146</v>
      </c>
      <c r="H20" s="63">
        <v>0.65237113071837105</v>
      </c>
      <c r="I20" s="63">
        <v>-9.835830790990667E-2</v>
      </c>
      <c r="J20" s="63">
        <v>0.31049434114125468</v>
      </c>
      <c r="K20" s="63">
        <v>0.64427949441056398</v>
      </c>
      <c r="L20" s="13" t="s">
        <v>24</v>
      </c>
    </row>
    <row r="21" spans="2:12" ht="21" customHeight="1">
      <c r="B21" s="12" t="s">
        <v>564</v>
      </c>
      <c r="C21" s="63">
        <v>-8.6298991198255626E-2</v>
      </c>
      <c r="D21" s="63">
        <v>0.45194170233106817</v>
      </c>
      <c r="E21" s="63">
        <v>0.61861077667052555</v>
      </c>
      <c r="F21" s="63">
        <v>2.8589816626823392E-2</v>
      </c>
      <c r="G21" s="63">
        <v>0.45326072053546612</v>
      </c>
      <c r="H21" s="63">
        <v>0.58398312275505271</v>
      </c>
      <c r="I21" s="63">
        <v>-7.4386879580567986E-2</v>
      </c>
      <c r="J21" s="63">
        <v>0.45207846319031991</v>
      </c>
      <c r="K21" s="63">
        <v>0.61502044888918261</v>
      </c>
      <c r="L21" s="13" t="s">
        <v>563</v>
      </c>
    </row>
    <row r="22" spans="2:12" ht="21" customHeight="1">
      <c r="B22" s="14" t="s">
        <v>42</v>
      </c>
      <c r="C22" s="36">
        <v>-1.3093595007358834E-2</v>
      </c>
      <c r="D22" s="36">
        <v>0.29877543144223201</v>
      </c>
      <c r="E22" s="36">
        <v>0.77253471174598143</v>
      </c>
      <c r="F22" s="36">
        <v>0.1124040963941117</v>
      </c>
      <c r="G22" s="36">
        <v>0.24838077852909959</v>
      </c>
      <c r="H22" s="36">
        <v>0.85766437488644032</v>
      </c>
      <c r="I22" s="36">
        <v>9.3462858291300036E-3</v>
      </c>
      <c r="J22" s="36">
        <v>0.28976450866318837</v>
      </c>
      <c r="K22" s="36">
        <v>0.78775650168641342</v>
      </c>
      <c r="L22" s="15" t="s">
        <v>38</v>
      </c>
    </row>
    <row r="23" spans="2:12" ht="21" customHeight="1">
      <c r="C23" s="16"/>
      <c r="D23" s="16"/>
      <c r="E23" s="16"/>
      <c r="F23" s="16"/>
      <c r="G23" s="16"/>
      <c r="H23" s="16"/>
      <c r="I23" s="16"/>
      <c r="J23" s="16"/>
      <c r="K23" s="16"/>
    </row>
    <row r="24" spans="2:12" ht="21" customHeight="1">
      <c r="B24" s="14" t="s">
        <v>43</v>
      </c>
      <c r="C24" s="36">
        <v>2.8275432723974061E-2</v>
      </c>
      <c r="D24" s="36">
        <v>0.14238072683171435</v>
      </c>
      <c r="E24" s="36">
        <v>0.97347999504872174</v>
      </c>
      <c r="F24" s="36">
        <v>9.039230674194676E-2</v>
      </c>
      <c r="G24" s="36">
        <v>0.22396118956169356</v>
      </c>
      <c r="H24" s="36">
        <v>1.0844334481258204</v>
      </c>
      <c r="I24" s="36">
        <v>3.725610071029764E-2</v>
      </c>
      <c r="J24" s="36">
        <v>0.15417538104655151</v>
      </c>
      <c r="K24" s="36">
        <v>0.98952130652446113</v>
      </c>
      <c r="L24" s="15" t="s">
        <v>39</v>
      </c>
    </row>
  </sheetData>
  <mergeCells count="13">
    <mergeCell ref="C14:E14"/>
    <mergeCell ref="F14:H14"/>
    <mergeCell ref="I14:K14"/>
    <mergeCell ref="B6:L6"/>
    <mergeCell ref="B7:L7"/>
    <mergeCell ref="B8:L8"/>
    <mergeCell ref="B9:L9"/>
    <mergeCell ref="B10:L10"/>
    <mergeCell ref="B13:B16"/>
    <mergeCell ref="C13:E13"/>
    <mergeCell ref="F13:H13"/>
    <mergeCell ref="I13:K13"/>
    <mergeCell ref="L13:L16"/>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G34"/>
  <sheetViews>
    <sheetView showGridLines="0" rightToLeft="1" view="pageBreakPreview" zoomScale="130" zoomScaleNormal="70" zoomScaleSheetLayoutView="130" workbookViewId="0">
      <selection activeCell="B6" sqref="B6:G8"/>
    </sheetView>
  </sheetViews>
  <sheetFormatPr defaultRowHeight="13.2"/>
  <cols>
    <col min="1" max="1" width="6.6640625" customWidth="1"/>
    <col min="2" max="2" width="24.6640625" customWidth="1"/>
    <col min="3" max="6" width="15.6640625" customWidth="1"/>
    <col min="7" max="7" width="24.6640625" customWidth="1"/>
  </cols>
  <sheetData>
    <row r="1" spans="1:7" ht="15" customHeight="1"/>
    <row r="2" spans="1:7" ht="15" customHeight="1"/>
    <row r="3" spans="1:7" ht="15" customHeight="1"/>
    <row r="4" spans="1:7" ht="15" customHeight="1"/>
    <row r="5" spans="1:7" ht="15" customHeight="1"/>
    <row r="6" spans="1:7" ht="20.25" customHeight="1">
      <c r="B6" s="193" t="s">
        <v>544</v>
      </c>
      <c r="C6" s="193"/>
      <c r="D6" s="193"/>
      <c r="E6" s="193"/>
      <c r="F6" s="193"/>
      <c r="G6" s="193"/>
    </row>
    <row r="7" spans="1:7" ht="20.25" customHeight="1">
      <c r="B7" s="194" t="s">
        <v>778</v>
      </c>
      <c r="C7" s="194"/>
      <c r="D7" s="194"/>
      <c r="E7" s="194"/>
      <c r="F7" s="194"/>
      <c r="G7" s="194"/>
    </row>
    <row r="8" spans="1:7" ht="20.25" customHeight="1">
      <c r="B8" s="209" t="s">
        <v>756</v>
      </c>
      <c r="C8" s="190"/>
      <c r="D8" s="190"/>
      <c r="E8" s="190"/>
      <c r="F8" s="190"/>
      <c r="G8" s="190"/>
    </row>
    <row r="9" spans="1:7" ht="15" customHeight="1">
      <c r="B9" s="67"/>
      <c r="C9" s="66"/>
      <c r="D9" s="66"/>
      <c r="E9" s="75"/>
      <c r="F9" s="66"/>
      <c r="G9" s="66"/>
    </row>
    <row r="10" spans="1:7" ht="15" customHeight="1"/>
    <row r="11" spans="1:7" ht="15" customHeight="1">
      <c r="B11" s="7" t="s">
        <v>675</v>
      </c>
      <c r="C11" s="69"/>
      <c r="D11" s="69"/>
      <c r="E11" s="69"/>
      <c r="F11" s="71"/>
      <c r="G11" s="54" t="s">
        <v>676</v>
      </c>
    </row>
    <row r="12" spans="1:7" ht="15" customHeight="1">
      <c r="B12" s="7" t="s">
        <v>13</v>
      </c>
      <c r="C12" s="79"/>
      <c r="D12" s="79"/>
      <c r="E12" s="79"/>
      <c r="F12" s="79"/>
      <c r="G12" s="8" t="s">
        <v>10</v>
      </c>
    </row>
    <row r="13" spans="1:7" ht="30" customHeight="1">
      <c r="B13" s="220" t="s">
        <v>8</v>
      </c>
      <c r="C13" s="24" t="s">
        <v>305</v>
      </c>
      <c r="D13" s="24" t="s">
        <v>306</v>
      </c>
      <c r="E13" s="76" t="s">
        <v>307</v>
      </c>
      <c r="F13" s="31" t="s">
        <v>1</v>
      </c>
      <c r="G13" s="195" t="s">
        <v>2</v>
      </c>
    </row>
    <row r="14" spans="1:7" ht="45" customHeight="1">
      <c r="B14" s="221"/>
      <c r="C14" s="25" t="s">
        <v>17</v>
      </c>
      <c r="D14" s="25" t="s">
        <v>18</v>
      </c>
      <c r="E14" s="32" t="s">
        <v>19</v>
      </c>
      <c r="F14" s="33" t="s">
        <v>0</v>
      </c>
      <c r="G14" s="195"/>
    </row>
    <row r="15" spans="1:7" ht="21" customHeight="1">
      <c r="A15" s="10"/>
      <c r="B15" s="82" t="s">
        <v>677</v>
      </c>
      <c r="C15" s="83"/>
      <c r="D15" s="83"/>
      <c r="E15" s="83"/>
      <c r="F15" s="83"/>
      <c r="G15" s="35"/>
    </row>
    <row r="16" spans="1:7" ht="21" customHeight="1">
      <c r="A16" s="10"/>
      <c r="B16" s="12" t="s">
        <v>118</v>
      </c>
      <c r="C16" s="61">
        <v>2794192.8318035207</v>
      </c>
      <c r="D16" s="61">
        <v>823969.86633348814</v>
      </c>
      <c r="E16" s="61">
        <v>1256794.4685006333</v>
      </c>
      <c r="F16" s="61">
        <v>4874957.1666376423</v>
      </c>
      <c r="G16" s="13" t="s">
        <v>119</v>
      </c>
    </row>
    <row r="17" spans="1:7" ht="21" customHeight="1">
      <c r="A17" s="10"/>
      <c r="B17" s="12" t="s">
        <v>120</v>
      </c>
      <c r="C17" s="61">
        <v>1932029.370988759</v>
      </c>
      <c r="D17" s="61">
        <v>246406.44626622638</v>
      </c>
      <c r="E17" s="61">
        <v>842072.78545226692</v>
      </c>
      <c r="F17" s="61">
        <v>3020508.6027072519</v>
      </c>
      <c r="G17" s="13" t="s">
        <v>121</v>
      </c>
    </row>
    <row r="18" spans="1:7" ht="21" customHeight="1">
      <c r="A18" s="10"/>
      <c r="B18" s="12" t="s">
        <v>78</v>
      </c>
      <c r="C18" s="61">
        <v>517296.80176051543</v>
      </c>
      <c r="D18" s="61">
        <v>148594.94014973796</v>
      </c>
      <c r="E18" s="61">
        <v>159987.77269727775</v>
      </c>
      <c r="F18" s="61">
        <v>825879.51460753113</v>
      </c>
      <c r="G18" s="13" t="s">
        <v>77</v>
      </c>
    </row>
    <row r="19" spans="1:7" ht="21" customHeight="1">
      <c r="A19" s="10"/>
      <c r="B19" s="12" t="s">
        <v>122</v>
      </c>
      <c r="C19" s="61">
        <v>360587.91476362367</v>
      </c>
      <c r="D19" s="61">
        <v>111441.51463399119</v>
      </c>
      <c r="E19" s="61">
        <v>36880.193848446026</v>
      </c>
      <c r="F19" s="61">
        <v>508909.62324606086</v>
      </c>
      <c r="G19" s="13" t="s">
        <v>123</v>
      </c>
    </row>
    <row r="20" spans="1:7" ht="21" customHeight="1">
      <c r="A20" s="10"/>
      <c r="B20" s="12" t="s">
        <v>124</v>
      </c>
      <c r="C20" s="95">
        <v>-15721.255709377408</v>
      </c>
      <c r="D20" s="95">
        <v>317526.96528353263</v>
      </c>
      <c r="E20" s="95">
        <v>217853.71650264255</v>
      </c>
      <c r="F20" s="61">
        <v>519659.42607679841</v>
      </c>
      <c r="G20" s="13" t="s">
        <v>573</v>
      </c>
    </row>
    <row r="21" spans="1:7" ht="21" customHeight="1">
      <c r="A21" s="10"/>
      <c r="B21" s="12" t="s">
        <v>125</v>
      </c>
      <c r="C21" s="94">
        <v>0.69144453775644554</v>
      </c>
      <c r="D21" s="94">
        <v>0.29904788552849509</v>
      </c>
      <c r="E21" s="94">
        <v>0.67001630462048989</v>
      </c>
      <c r="F21" s="94">
        <v>0.61959695223138922</v>
      </c>
      <c r="G21" s="13" t="s">
        <v>126</v>
      </c>
    </row>
    <row r="22" spans="1:7" ht="21" customHeight="1">
      <c r="A22" s="10"/>
      <c r="B22" s="12" t="s">
        <v>127</v>
      </c>
      <c r="C22" s="94">
        <v>0.185132821139844</v>
      </c>
      <c r="D22" s="94">
        <v>0.1803402602706306</v>
      </c>
      <c r="E22" s="94">
        <v>0.12729827884120509</v>
      </c>
      <c r="F22" s="94">
        <v>0.16941267099935509</v>
      </c>
      <c r="G22" s="13" t="s">
        <v>52</v>
      </c>
    </row>
    <row r="23" spans="1:7" ht="21" customHeight="1">
      <c r="A23" s="10"/>
      <c r="B23" s="12" t="s">
        <v>128</v>
      </c>
      <c r="C23" s="94">
        <v>0.12904904438212342</v>
      </c>
      <c r="D23" s="94">
        <v>0.13524950266674812</v>
      </c>
      <c r="E23" s="94">
        <v>2.9344650038477985E-2</v>
      </c>
      <c r="F23" s="94">
        <v>0.10439263481715189</v>
      </c>
      <c r="G23" s="13" t="s">
        <v>129</v>
      </c>
    </row>
    <row r="24" spans="1:7" ht="21" customHeight="1">
      <c r="A24" s="10"/>
      <c r="B24" s="14" t="s">
        <v>130</v>
      </c>
      <c r="C24" s="110">
        <v>1.005626403278413</v>
      </c>
      <c r="D24" s="110">
        <v>0.61463764846587376</v>
      </c>
      <c r="E24" s="110">
        <v>0.82665923350017301</v>
      </c>
      <c r="F24" s="34">
        <v>0.89340225804789619</v>
      </c>
      <c r="G24" s="15" t="s">
        <v>79</v>
      </c>
    </row>
    <row r="25" spans="1:7" ht="21" customHeight="1">
      <c r="A25" s="10"/>
      <c r="B25" s="82" t="s">
        <v>678</v>
      </c>
      <c r="C25" s="83"/>
      <c r="D25" s="83"/>
      <c r="E25" s="83"/>
      <c r="F25" s="83"/>
      <c r="G25" s="35"/>
    </row>
    <row r="26" spans="1:7" ht="21" customHeight="1">
      <c r="A26" s="10"/>
      <c r="B26" s="12" t="s">
        <v>118</v>
      </c>
      <c r="C26" s="61">
        <v>2218442.5604238724</v>
      </c>
      <c r="D26" s="61">
        <v>626465.79400686896</v>
      </c>
      <c r="E26" s="61">
        <v>906987.56344121601</v>
      </c>
      <c r="F26" s="61">
        <v>3751895.9178719576</v>
      </c>
      <c r="G26" s="13" t="s">
        <v>119</v>
      </c>
    </row>
    <row r="27" spans="1:7" ht="21" customHeight="1">
      <c r="A27" s="10"/>
      <c r="B27" s="12" t="s">
        <v>120</v>
      </c>
      <c r="C27" s="61">
        <v>1413391.7799526798</v>
      </c>
      <c r="D27" s="61">
        <v>257034.02267118951</v>
      </c>
      <c r="E27" s="61">
        <v>681799.62564606848</v>
      </c>
      <c r="F27" s="61">
        <v>2352225.4282699376</v>
      </c>
      <c r="G27" s="13" t="s">
        <v>121</v>
      </c>
    </row>
    <row r="28" spans="1:7" ht="21" customHeight="1">
      <c r="A28" s="10"/>
      <c r="B28" s="12" t="s">
        <v>78</v>
      </c>
      <c r="C28" s="61">
        <v>354806.86235134595</v>
      </c>
      <c r="D28" s="61">
        <v>105892.62471058</v>
      </c>
      <c r="E28" s="61">
        <v>79515.031529797736</v>
      </c>
      <c r="F28" s="61">
        <v>540214.51859172364</v>
      </c>
      <c r="G28" s="13" t="s">
        <v>77</v>
      </c>
    </row>
    <row r="29" spans="1:7" ht="21" customHeight="1">
      <c r="A29" s="10"/>
      <c r="B29" s="12" t="s">
        <v>122</v>
      </c>
      <c r="C29" s="61">
        <v>360587.91476362367</v>
      </c>
      <c r="D29" s="61">
        <v>111441.51463399119</v>
      </c>
      <c r="E29" s="61">
        <v>36880.193848446026</v>
      </c>
      <c r="F29" s="61">
        <v>508909.62324606086</v>
      </c>
      <c r="G29" s="13" t="s">
        <v>123</v>
      </c>
    </row>
    <row r="30" spans="1:7" ht="21" customHeight="1">
      <c r="A30" s="10"/>
      <c r="B30" s="12" t="s">
        <v>124</v>
      </c>
      <c r="C30" s="95">
        <v>89656.003356223053</v>
      </c>
      <c r="D30" s="95">
        <v>152097.6319911083</v>
      </c>
      <c r="E30" s="95">
        <v>108792.71241690377</v>
      </c>
      <c r="F30" s="61">
        <v>350546.34776423551</v>
      </c>
      <c r="G30" s="13" t="s">
        <v>573</v>
      </c>
    </row>
    <row r="31" spans="1:7" ht="21" customHeight="1">
      <c r="A31" s="10"/>
      <c r="B31" s="12" t="s">
        <v>125</v>
      </c>
      <c r="C31" s="94">
        <v>0.63710992800400768</v>
      </c>
      <c r="D31" s="94">
        <v>0.41029219014050627</v>
      </c>
      <c r="E31" s="94">
        <v>0.75171882518349165</v>
      </c>
      <c r="F31" s="94">
        <v>0.62694314548152474</v>
      </c>
      <c r="G31" s="13" t="s">
        <v>126</v>
      </c>
    </row>
    <row r="32" spans="1:7" ht="21" customHeight="1">
      <c r="A32" s="10"/>
      <c r="B32" s="12" t="s">
        <v>127</v>
      </c>
      <c r="C32" s="94">
        <v>0.15993511334526231</v>
      </c>
      <c r="D32" s="94">
        <v>0.16903177431810257</v>
      </c>
      <c r="E32" s="94">
        <v>8.7669373577856438E-2</v>
      </c>
      <c r="F32" s="94">
        <v>0.14398440959367778</v>
      </c>
      <c r="G32" s="13" t="s">
        <v>52</v>
      </c>
    </row>
    <row r="33" spans="1:7" ht="21" customHeight="1">
      <c r="A33" s="10"/>
      <c r="B33" s="12" t="s">
        <v>128</v>
      </c>
      <c r="C33" s="94">
        <v>0.16254101918001745</v>
      </c>
      <c r="D33" s="94">
        <v>0.1778892250783756</v>
      </c>
      <c r="E33" s="94">
        <v>0.13266754167549</v>
      </c>
      <c r="F33" s="94">
        <v>0.13564065592062316</v>
      </c>
      <c r="G33" s="13" t="s">
        <v>129</v>
      </c>
    </row>
    <row r="34" spans="1:7" ht="21" customHeight="1">
      <c r="A34" s="10"/>
      <c r="B34" s="14" t="s">
        <v>130</v>
      </c>
      <c r="C34" s="110">
        <v>0.95958606052928741</v>
      </c>
      <c r="D34" s="110">
        <v>0.75721318953698435</v>
      </c>
      <c r="E34" s="110">
        <v>0.97205574043683807</v>
      </c>
      <c r="F34" s="34">
        <v>0.90656821099582563</v>
      </c>
      <c r="G34" s="15" t="s">
        <v>79</v>
      </c>
    </row>
  </sheetData>
  <mergeCells count="5">
    <mergeCell ref="B6:G6"/>
    <mergeCell ref="B7:G7"/>
    <mergeCell ref="B8:G8"/>
    <mergeCell ref="B13:B14"/>
    <mergeCell ref="G13:G14"/>
  </mergeCells>
  <printOptions horizontalCentered="1"/>
  <pageMargins left="0.25" right="0.25" top="0.75" bottom="0.75" header="0.3" footer="0.3"/>
  <pageSetup paperSize="9" scale="89" orientation="portrait" r:id="rId1"/>
  <headerFooter>
    <oddHeader>&amp;L&amp;"Calibri"&amp;10&amp;K317100CBUAE Classification: Public&amp;1#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G38"/>
  <sheetViews>
    <sheetView showGridLines="0" rightToLeft="1" view="pageBreakPreview" zoomScale="130" zoomScaleNormal="80" zoomScaleSheetLayoutView="130" workbookViewId="0">
      <selection activeCell="B6" sqref="B6:G8"/>
    </sheetView>
  </sheetViews>
  <sheetFormatPr defaultRowHeight="13.2"/>
  <cols>
    <col min="1" max="1" width="6.6640625" customWidth="1"/>
    <col min="2" max="2" width="24.6640625" customWidth="1"/>
    <col min="3" max="6" width="15.6640625" customWidth="1"/>
    <col min="7" max="7" width="24.6640625" customWidth="1"/>
  </cols>
  <sheetData>
    <row r="1" spans="1:7" ht="15" customHeight="1"/>
    <row r="2" spans="1:7" ht="15" customHeight="1"/>
    <row r="3" spans="1:7" ht="15" customHeight="1"/>
    <row r="4" spans="1:7" ht="15" customHeight="1"/>
    <row r="5" spans="1:7" ht="15" customHeight="1"/>
    <row r="6" spans="1:7" ht="20.25" customHeight="1">
      <c r="B6" s="193" t="s">
        <v>131</v>
      </c>
      <c r="C6" s="193"/>
      <c r="D6" s="193"/>
      <c r="E6" s="193"/>
      <c r="F6" s="193"/>
      <c r="G6" s="193"/>
    </row>
    <row r="7" spans="1:7" ht="20.25" customHeight="1">
      <c r="B7" s="194" t="s">
        <v>779</v>
      </c>
      <c r="C7" s="194"/>
      <c r="D7" s="194"/>
      <c r="E7" s="194"/>
      <c r="F7" s="194"/>
      <c r="G7" s="194"/>
    </row>
    <row r="8" spans="1:7" ht="20.25" customHeight="1">
      <c r="B8" s="209" t="str">
        <f>'18'!B8:G8</f>
        <v>(2021)</v>
      </c>
      <c r="C8" s="190"/>
      <c r="D8" s="190"/>
      <c r="E8" s="190"/>
      <c r="F8" s="190"/>
      <c r="G8" s="190"/>
    </row>
    <row r="9" spans="1:7" ht="15" customHeight="1">
      <c r="B9" s="77"/>
      <c r="C9" s="75"/>
      <c r="D9" s="75"/>
      <c r="E9" s="75"/>
      <c r="F9" s="75"/>
      <c r="G9" s="75"/>
    </row>
    <row r="10" spans="1:7" ht="15" customHeight="1"/>
    <row r="11" spans="1:7" ht="15" customHeight="1">
      <c r="B11" s="7" t="s">
        <v>679</v>
      </c>
      <c r="C11" s="69"/>
      <c r="D11" s="69"/>
      <c r="E11" s="69"/>
      <c r="F11" s="71"/>
      <c r="G11" s="54" t="s">
        <v>680</v>
      </c>
    </row>
    <row r="12" spans="1:7" ht="15" customHeight="1">
      <c r="B12" s="7" t="s">
        <v>13</v>
      </c>
      <c r="C12" s="79"/>
      <c r="D12" s="79"/>
      <c r="E12" s="79"/>
      <c r="F12" s="79"/>
      <c r="G12" s="8" t="s">
        <v>10</v>
      </c>
    </row>
    <row r="13" spans="1:7" ht="30" customHeight="1">
      <c r="B13" s="220" t="s">
        <v>8</v>
      </c>
      <c r="C13" s="24" t="s">
        <v>29</v>
      </c>
      <c r="D13" s="30" t="s">
        <v>30</v>
      </c>
      <c r="E13" s="24" t="s">
        <v>31</v>
      </c>
      <c r="F13" s="31" t="s">
        <v>1</v>
      </c>
      <c r="G13" s="195" t="s">
        <v>2</v>
      </c>
    </row>
    <row r="14" spans="1:7" ht="50.25" customHeight="1">
      <c r="B14" s="221"/>
      <c r="C14" s="25" t="s">
        <v>20</v>
      </c>
      <c r="D14" s="32" t="s">
        <v>21</v>
      </c>
      <c r="E14" s="25" t="s">
        <v>22</v>
      </c>
      <c r="F14" s="33" t="s">
        <v>0</v>
      </c>
      <c r="G14" s="195"/>
    </row>
    <row r="15" spans="1:7" ht="21" customHeight="1">
      <c r="A15" s="10"/>
      <c r="B15" s="82" t="s">
        <v>677</v>
      </c>
      <c r="C15" s="83"/>
      <c r="D15" s="83"/>
      <c r="E15" s="83"/>
      <c r="F15" s="83"/>
      <c r="G15" s="82"/>
    </row>
    <row r="16" spans="1:7" ht="21" customHeight="1">
      <c r="A16" s="10"/>
      <c r="B16" s="12" t="s">
        <v>118</v>
      </c>
      <c r="C16" s="61">
        <v>705889.44359162659</v>
      </c>
      <c r="D16" s="61">
        <v>18218342.390162047</v>
      </c>
      <c r="E16" s="61">
        <v>408827.69859595707</v>
      </c>
      <c r="F16" s="61">
        <v>19333059.532349631</v>
      </c>
      <c r="G16" s="13" t="s">
        <v>119</v>
      </c>
    </row>
    <row r="17" spans="1:7" ht="21" customHeight="1">
      <c r="A17" s="10"/>
      <c r="B17" s="12" t="s">
        <v>120</v>
      </c>
      <c r="C17" s="61">
        <v>511835.00388252718</v>
      </c>
      <c r="D17" s="61">
        <v>15236187.159174601</v>
      </c>
      <c r="E17" s="61">
        <v>118777.59243005869</v>
      </c>
      <c r="F17" s="61">
        <v>15866799.755487187</v>
      </c>
      <c r="G17" s="13" t="s">
        <v>121</v>
      </c>
    </row>
    <row r="18" spans="1:7" ht="21" customHeight="1">
      <c r="A18" s="10"/>
      <c r="B18" s="12" t="s">
        <v>78</v>
      </c>
      <c r="C18" s="61">
        <v>48763.034177212008</v>
      </c>
      <c r="D18" s="61">
        <v>944145.49186504947</v>
      </c>
      <c r="E18" s="61">
        <v>61448.327436885607</v>
      </c>
      <c r="F18" s="61">
        <v>1054356.8534791472</v>
      </c>
      <c r="G18" s="13" t="s">
        <v>77</v>
      </c>
    </row>
    <row r="19" spans="1:7" ht="21" customHeight="1">
      <c r="A19" s="10"/>
      <c r="B19" s="12" t="s">
        <v>122</v>
      </c>
      <c r="C19" s="61">
        <v>65207.589383418599</v>
      </c>
      <c r="D19" s="61">
        <v>1734728.9571386799</v>
      </c>
      <c r="E19" s="61">
        <v>55461.892138853764</v>
      </c>
      <c r="F19" s="61">
        <v>1855398.4386609523</v>
      </c>
      <c r="G19" s="13" t="s">
        <v>123</v>
      </c>
    </row>
    <row r="20" spans="1:7" ht="21" customHeight="1">
      <c r="A20" s="10"/>
      <c r="B20" s="12" t="s">
        <v>124</v>
      </c>
      <c r="C20" s="95">
        <v>80083.816148468803</v>
      </c>
      <c r="D20" s="95">
        <v>303280.78198371688</v>
      </c>
      <c r="E20" s="95">
        <v>173139.886590159</v>
      </c>
      <c r="F20" s="61">
        <v>556504.48472234514</v>
      </c>
      <c r="G20" s="13" t="s">
        <v>573</v>
      </c>
    </row>
    <row r="21" spans="1:7" ht="21" customHeight="1">
      <c r="A21" s="10"/>
      <c r="B21" s="12" t="s">
        <v>125</v>
      </c>
      <c r="C21" s="94">
        <v>0.72509230521746626</v>
      </c>
      <c r="D21" s="94">
        <v>0.83631028733998225</v>
      </c>
      <c r="E21" s="94">
        <v>0.29053215532601706</v>
      </c>
      <c r="F21" s="94">
        <v>0.82070816204427344</v>
      </c>
      <c r="G21" s="13" t="s">
        <v>126</v>
      </c>
    </row>
    <row r="22" spans="1:7" ht="21" customHeight="1">
      <c r="A22" s="10"/>
      <c r="B22" s="12" t="s">
        <v>127</v>
      </c>
      <c r="C22" s="94">
        <v>6.9080271166971227E-2</v>
      </c>
      <c r="D22" s="94">
        <v>5.1823896578806782E-2</v>
      </c>
      <c r="E22" s="94">
        <v>0.15030372855831073</v>
      </c>
      <c r="F22" s="94">
        <v>5.4536471669934729E-2</v>
      </c>
      <c r="G22" s="13" t="s">
        <v>52</v>
      </c>
    </row>
    <row r="23" spans="1:7" ht="21" customHeight="1">
      <c r="A23" s="10"/>
      <c r="B23" s="12" t="s">
        <v>128</v>
      </c>
      <c r="C23" s="94">
        <v>9.2376490363188804E-2</v>
      </c>
      <c r="D23" s="94">
        <v>9.5218814093396234E-2</v>
      </c>
      <c r="E23" s="94">
        <v>0.13566079874070996</v>
      </c>
      <c r="F23" s="94">
        <v>9.5970243900420943E-2</v>
      </c>
      <c r="G23" s="13" t="s">
        <v>129</v>
      </c>
    </row>
    <row r="24" spans="1:7" ht="21" customHeight="1">
      <c r="A24" s="10"/>
      <c r="B24" s="14" t="s">
        <v>130</v>
      </c>
      <c r="C24" s="110">
        <v>0.88654906674762635</v>
      </c>
      <c r="D24" s="110">
        <v>0.98335299801218534</v>
      </c>
      <c r="E24" s="110">
        <v>0.57649668262503773</v>
      </c>
      <c r="F24" s="110">
        <v>0.9712148776146291</v>
      </c>
      <c r="G24" s="15" t="s">
        <v>79</v>
      </c>
    </row>
    <row r="25" spans="1:7" ht="21" customHeight="1">
      <c r="A25" s="10"/>
      <c r="B25" s="82" t="s">
        <v>678</v>
      </c>
      <c r="C25" s="83"/>
      <c r="D25" s="83"/>
      <c r="E25" s="83"/>
      <c r="F25" s="83"/>
      <c r="G25" s="82"/>
    </row>
    <row r="26" spans="1:7" ht="21" customHeight="1">
      <c r="A26" s="10"/>
      <c r="B26" s="12" t="s">
        <v>118</v>
      </c>
      <c r="C26" s="61">
        <v>421129.31021020748</v>
      </c>
      <c r="D26" s="61">
        <v>10752119.68399955</v>
      </c>
      <c r="E26" s="61">
        <v>186672.8152968745</v>
      </c>
      <c r="F26" s="61">
        <v>11359921.809506632</v>
      </c>
      <c r="G26" s="13" t="s">
        <v>119</v>
      </c>
    </row>
    <row r="27" spans="1:7" ht="21" customHeight="1">
      <c r="A27" s="10"/>
      <c r="B27" s="12" t="s">
        <v>120</v>
      </c>
      <c r="C27" s="61">
        <v>240196.95702667214</v>
      </c>
      <c r="D27" s="61">
        <v>8772064.717959445</v>
      </c>
      <c r="E27" s="61">
        <v>30365.639699729494</v>
      </c>
      <c r="F27" s="61">
        <v>9042627.3146858457</v>
      </c>
      <c r="G27" s="13" t="s">
        <v>121</v>
      </c>
    </row>
    <row r="28" spans="1:7" ht="21" customHeight="1">
      <c r="A28" s="10"/>
      <c r="B28" s="12" t="s">
        <v>78</v>
      </c>
      <c r="C28" s="61">
        <v>20076.082317227469</v>
      </c>
      <c r="D28" s="61">
        <v>402972.82066368451</v>
      </c>
      <c r="E28" s="61">
        <v>48563.073528567969</v>
      </c>
      <c r="F28" s="61">
        <v>471611.97650947998</v>
      </c>
      <c r="G28" s="13" t="s">
        <v>77</v>
      </c>
    </row>
    <row r="29" spans="1:7" ht="21" customHeight="1">
      <c r="A29" s="10"/>
      <c r="B29" s="12" t="s">
        <v>122</v>
      </c>
      <c r="C29" s="61">
        <v>65207.589383418599</v>
      </c>
      <c r="D29" s="61">
        <v>1734728.9571386799</v>
      </c>
      <c r="E29" s="61">
        <v>55461.892138853764</v>
      </c>
      <c r="F29" s="61">
        <v>1855398.4386609523</v>
      </c>
      <c r="G29" s="13" t="s">
        <v>123</v>
      </c>
    </row>
    <row r="30" spans="1:7" ht="21" customHeight="1">
      <c r="A30" s="10"/>
      <c r="B30" s="12" t="s">
        <v>124</v>
      </c>
      <c r="C30" s="95">
        <v>95648.681482889267</v>
      </c>
      <c r="D30" s="95">
        <v>-157646.81176225981</v>
      </c>
      <c r="E30" s="95">
        <v>52282.209929723256</v>
      </c>
      <c r="F30" s="61">
        <v>-9715.9203496456612</v>
      </c>
      <c r="G30" s="13" t="s">
        <v>573</v>
      </c>
    </row>
    <row r="31" spans="1:7" ht="21" customHeight="1">
      <c r="A31" s="10"/>
      <c r="B31" s="12" t="s">
        <v>125</v>
      </c>
      <c r="C31" s="94">
        <v>0.57036390297027151</v>
      </c>
      <c r="D31" s="94">
        <v>0.81584515200415175</v>
      </c>
      <c r="E31" s="94">
        <v>0.16266771169351896</v>
      </c>
      <c r="F31" s="94">
        <v>0.79601140450794805</v>
      </c>
      <c r="G31" s="13" t="s">
        <v>126</v>
      </c>
    </row>
    <row r="32" spans="1:7" ht="21" customHeight="1">
      <c r="A32" s="10"/>
      <c r="B32" s="12" t="s">
        <v>127</v>
      </c>
      <c r="C32" s="94">
        <v>4.7672013869579526E-2</v>
      </c>
      <c r="D32" s="94">
        <v>3.7478453784639008E-2</v>
      </c>
      <c r="E32" s="94">
        <v>0.26015075334528942</v>
      </c>
      <c r="F32" s="94">
        <v>4.1515424526497015E-2</v>
      </c>
      <c r="G32" s="13" t="s">
        <v>52</v>
      </c>
    </row>
    <row r="33" spans="1:7" ht="21" customHeight="1">
      <c r="A33" s="10"/>
      <c r="B33" s="12" t="s">
        <v>128</v>
      </c>
      <c r="C33" s="94">
        <v>0.15483982663393842</v>
      </c>
      <c r="D33" s="94">
        <v>0.16133832287229519</v>
      </c>
      <c r="E33" s="94">
        <v>0.29710749286472232</v>
      </c>
      <c r="F33" s="94">
        <v>0.16332845153108788</v>
      </c>
      <c r="G33" s="13" t="s">
        <v>129</v>
      </c>
    </row>
    <row r="34" spans="1:7" ht="21" customHeight="1">
      <c r="A34" s="10"/>
      <c r="B34" s="14" t="s">
        <v>130</v>
      </c>
      <c r="C34" s="110">
        <v>0.7728757434737894</v>
      </c>
      <c r="D34" s="110">
        <v>1.0146619286610858</v>
      </c>
      <c r="E34" s="110">
        <v>0.71992595790353064</v>
      </c>
      <c r="F34" s="110">
        <v>1.0008552805655331</v>
      </c>
      <c r="G34" s="15" t="s">
        <v>79</v>
      </c>
    </row>
    <row r="35" spans="1:7" ht="12.75" customHeight="1">
      <c r="A35" s="10"/>
    </row>
    <row r="36" spans="1:7" ht="12.75" customHeight="1"/>
    <row r="37" spans="1:7" ht="12.75" customHeight="1"/>
    <row r="38" spans="1:7" ht="12.75" customHeight="1"/>
  </sheetData>
  <mergeCells count="5">
    <mergeCell ref="B6:G6"/>
    <mergeCell ref="B7:G7"/>
    <mergeCell ref="B8:G8"/>
    <mergeCell ref="B13:B14"/>
    <mergeCell ref="G13:G14"/>
  </mergeCells>
  <printOptions horizontalCentered="1"/>
  <pageMargins left="0.25" right="0.25" top="0.75" bottom="0.75" header="0.3" footer="0.3"/>
  <pageSetup paperSize="9" scale="89" orientation="portrait" r:id="rId1"/>
  <headerFooter>
    <oddHeader>&amp;L&amp;"Calibri"&amp;10&amp;K317100CBUAE Classification: 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2">
    <pageSetUpPr fitToPage="1"/>
  </sheetPr>
  <dimension ref="B1:I42"/>
  <sheetViews>
    <sheetView showGridLines="0" rightToLeft="1" view="pageBreakPreview" zoomScale="115" zoomScaleNormal="100" zoomScaleSheetLayoutView="115" workbookViewId="0">
      <selection activeCell="B8" sqref="B6:I8"/>
    </sheetView>
  </sheetViews>
  <sheetFormatPr defaultRowHeight="13.2"/>
  <cols>
    <col min="1" max="1" width="6.6640625" customWidth="1"/>
    <col min="2" max="2" width="26.6640625" customWidth="1"/>
    <col min="3" max="5" width="15.6640625" customWidth="1"/>
    <col min="6" max="8" width="16" customWidth="1"/>
    <col min="9" max="9" width="38" customWidth="1"/>
  </cols>
  <sheetData>
    <row r="1" spans="2:9" ht="15" customHeight="1">
      <c r="C1" s="6"/>
      <c r="D1" s="6"/>
      <c r="E1" s="6"/>
      <c r="F1" s="6"/>
      <c r="G1" s="6"/>
      <c r="H1" s="6"/>
    </row>
    <row r="2" spans="2:9" ht="15" customHeight="1">
      <c r="C2" s="6"/>
      <c r="D2" s="6"/>
      <c r="E2" s="6"/>
      <c r="F2" s="6"/>
      <c r="G2" s="6"/>
      <c r="H2" s="6"/>
    </row>
    <row r="3" spans="2:9" ht="15" customHeight="1">
      <c r="C3" s="6"/>
      <c r="D3" s="6"/>
      <c r="E3" s="6"/>
      <c r="F3" s="6"/>
      <c r="G3" s="6"/>
      <c r="H3" s="6"/>
    </row>
    <row r="4" spans="2:9" ht="15" customHeight="1">
      <c r="C4" s="6"/>
      <c r="D4" s="6"/>
      <c r="E4" s="6"/>
      <c r="F4" s="6"/>
      <c r="G4" s="6"/>
      <c r="H4" s="6"/>
    </row>
    <row r="5" spans="2:9" ht="15" customHeight="1">
      <c r="C5" s="6"/>
      <c r="D5" s="6"/>
      <c r="E5" s="6"/>
      <c r="F5" s="6"/>
      <c r="G5" s="6"/>
      <c r="H5" s="6"/>
    </row>
    <row r="6" spans="2:9" ht="20.25" customHeight="1">
      <c r="B6" s="192" t="s">
        <v>758</v>
      </c>
      <c r="C6" s="192"/>
      <c r="D6" s="192"/>
      <c r="E6" s="192"/>
      <c r="F6" s="192"/>
      <c r="G6" s="192"/>
      <c r="H6" s="192"/>
      <c r="I6" s="192"/>
    </row>
    <row r="7" spans="2:9" ht="20.25" customHeight="1">
      <c r="B7" s="192" t="s">
        <v>11</v>
      </c>
      <c r="C7" s="192"/>
      <c r="D7" s="192"/>
      <c r="E7" s="192"/>
      <c r="F7" s="192"/>
      <c r="G7" s="192"/>
      <c r="H7" s="192"/>
      <c r="I7" s="192"/>
    </row>
    <row r="8" spans="2:9" ht="20.25" customHeight="1">
      <c r="B8" s="192" t="str">
        <f>'1A'!B8:I8</f>
        <v>(2016 - 2021)</v>
      </c>
      <c r="C8" s="192"/>
      <c r="D8" s="192"/>
      <c r="E8" s="192"/>
      <c r="F8" s="192"/>
      <c r="G8" s="192"/>
      <c r="H8" s="192"/>
      <c r="I8" s="192"/>
    </row>
    <row r="9" spans="2:9" ht="15" customHeight="1">
      <c r="C9" s="5"/>
      <c r="D9" s="5"/>
      <c r="E9" s="5"/>
      <c r="F9" s="5"/>
      <c r="G9" s="5"/>
      <c r="H9" s="5"/>
    </row>
    <row r="10" spans="2:9" ht="15" customHeight="1">
      <c r="C10" s="70"/>
      <c r="D10" s="70"/>
      <c r="E10" s="70"/>
      <c r="F10" s="70"/>
      <c r="G10" s="70"/>
      <c r="H10" s="70"/>
    </row>
    <row r="11" spans="2:9" s="1" customFormat="1" ht="15" customHeight="1">
      <c r="B11" s="7" t="s">
        <v>595</v>
      </c>
      <c r="C11" s="190" t="s">
        <v>590</v>
      </c>
      <c r="D11" s="190"/>
      <c r="E11" s="190"/>
      <c r="F11" s="190"/>
      <c r="G11" s="190"/>
      <c r="H11" s="190"/>
      <c r="I11" s="54" t="s">
        <v>596</v>
      </c>
    </row>
    <row r="12" spans="2:9" ht="15" customHeight="1">
      <c r="B12" s="7" t="s">
        <v>13</v>
      </c>
      <c r="C12" s="64"/>
      <c r="D12" s="64"/>
      <c r="E12" s="64"/>
      <c r="F12" s="64"/>
      <c r="G12" s="64"/>
      <c r="H12" s="64"/>
      <c r="I12" s="8" t="s">
        <v>10</v>
      </c>
    </row>
    <row r="13" spans="2:9" ht="21" customHeight="1">
      <c r="B13" s="49" t="s">
        <v>8</v>
      </c>
      <c r="C13" s="47">
        <f>'1A'!C13</f>
        <v>2016</v>
      </c>
      <c r="D13" s="124">
        <f>'1A'!D13</f>
        <v>2017</v>
      </c>
      <c r="E13" s="124">
        <f>'1A'!E13</f>
        <v>2018</v>
      </c>
      <c r="F13" s="124">
        <f>'1A'!F13</f>
        <v>2019</v>
      </c>
      <c r="G13" s="124">
        <f>'1A'!G13</f>
        <v>2020</v>
      </c>
      <c r="H13" s="124">
        <f>'1A'!H13</f>
        <v>2021</v>
      </c>
      <c r="I13" s="49" t="s">
        <v>2</v>
      </c>
    </row>
    <row r="14" spans="2:9" ht="21" customHeight="1">
      <c r="B14" s="100" t="s">
        <v>554</v>
      </c>
      <c r="C14" s="101">
        <v>22691772.39738499</v>
      </c>
      <c r="D14" s="101">
        <v>25771056.493953105</v>
      </c>
      <c r="E14" s="73">
        <v>24692124.361253485</v>
      </c>
      <c r="F14" s="73">
        <v>25988129.043600339</v>
      </c>
      <c r="G14" s="73">
        <v>26054212.757234145</v>
      </c>
      <c r="H14" s="73">
        <v>26629539.149445653</v>
      </c>
      <c r="I14" s="102" t="s">
        <v>552</v>
      </c>
    </row>
    <row r="15" spans="2:9" ht="21" customHeight="1">
      <c r="B15" s="100" t="s">
        <v>308</v>
      </c>
      <c r="C15" s="101">
        <v>2203769.7049039998</v>
      </c>
      <c r="D15" s="101">
        <v>2372508.9355264562</v>
      </c>
      <c r="E15" s="101">
        <v>2990432.6876812922</v>
      </c>
      <c r="F15" s="73">
        <v>3049857.1843071273</v>
      </c>
      <c r="G15" s="73">
        <v>3008326.2069219132</v>
      </c>
      <c r="H15" s="73">
        <v>3639522.3495981907</v>
      </c>
      <c r="I15" s="102" t="s">
        <v>553</v>
      </c>
    </row>
    <row r="16" spans="2:9" ht="21" customHeight="1">
      <c r="B16" s="41" t="s">
        <v>7</v>
      </c>
      <c r="C16" s="59">
        <f>SUM(C14:C15)</f>
        <v>24895542.102288991</v>
      </c>
      <c r="D16" s="59">
        <f t="shared" ref="D16:H16" si="0">SUM(D14:D15)</f>
        <v>28143565.429479562</v>
      </c>
      <c r="E16" s="59">
        <f t="shared" si="0"/>
        <v>27682557.048934776</v>
      </c>
      <c r="F16" s="59">
        <f t="shared" si="0"/>
        <v>29037986.227907468</v>
      </c>
      <c r="G16" s="59">
        <f t="shared" si="0"/>
        <v>29062538.964156058</v>
      </c>
      <c r="H16" s="59">
        <f t="shared" si="0"/>
        <v>30269061.499043845</v>
      </c>
      <c r="I16" s="42" t="s">
        <v>0</v>
      </c>
    </row>
    <row r="17" spans="2:9" ht="21" customHeight="1"/>
    <row r="18" spans="2:9" s="1" customFormat="1" ht="23.25" customHeight="1">
      <c r="B18" s="7" t="s">
        <v>597</v>
      </c>
      <c r="C18" s="190" t="s">
        <v>752</v>
      </c>
      <c r="D18" s="190"/>
      <c r="E18" s="190"/>
      <c r="F18" s="190"/>
      <c r="G18" s="190"/>
      <c r="H18" s="190"/>
      <c r="I18" s="54" t="s">
        <v>598</v>
      </c>
    </row>
    <row r="19" spans="2:9" ht="15" customHeight="1">
      <c r="B19" s="7" t="s">
        <v>13</v>
      </c>
      <c r="C19" s="64"/>
      <c r="D19" s="64"/>
      <c r="E19" s="64"/>
      <c r="F19" s="64"/>
      <c r="G19" s="64"/>
      <c r="H19" s="64"/>
      <c r="I19" s="8" t="s">
        <v>10</v>
      </c>
    </row>
    <row r="20" spans="2:9" ht="21" customHeight="1">
      <c r="B20" s="49" t="s">
        <v>8</v>
      </c>
      <c r="C20" s="47">
        <f>C13</f>
        <v>2016</v>
      </c>
      <c r="D20" s="124">
        <f t="shared" ref="D20:H20" si="1">D13</f>
        <v>2017</v>
      </c>
      <c r="E20" s="124">
        <f t="shared" si="1"/>
        <v>2018</v>
      </c>
      <c r="F20" s="124">
        <f t="shared" si="1"/>
        <v>2019</v>
      </c>
      <c r="G20" s="124">
        <f t="shared" si="1"/>
        <v>2020</v>
      </c>
      <c r="H20" s="124">
        <f t="shared" si="1"/>
        <v>2021</v>
      </c>
      <c r="I20" s="49" t="s">
        <v>2</v>
      </c>
    </row>
    <row r="21" spans="2:9" ht="21" customHeight="1">
      <c r="B21" s="100" t="s">
        <v>554</v>
      </c>
      <c r="C21" s="101">
        <v>19841291.831719998</v>
      </c>
      <c r="D21" s="101">
        <v>22621305.504213102</v>
      </c>
      <c r="E21" s="73">
        <v>21909074.993334487</v>
      </c>
      <c r="F21" s="73">
        <v>23090567.856820054</v>
      </c>
      <c r="G21" s="73">
        <v>23247009.88156715</v>
      </c>
      <c r="H21" s="73">
        <v>23874472.56734965</v>
      </c>
      <c r="I21" s="102" t="s">
        <v>552</v>
      </c>
    </row>
    <row r="22" spans="2:9" ht="21" customHeight="1">
      <c r="B22" s="100" t="s">
        <v>308</v>
      </c>
      <c r="C22" s="101">
        <v>1306782.9590999999</v>
      </c>
      <c r="D22" s="101">
        <v>1266279.321114457</v>
      </c>
      <c r="E22" s="101">
        <v>1347855.8403402923</v>
      </c>
      <c r="F22" s="73">
        <v>1352897.6741691274</v>
      </c>
      <c r="G22" s="73">
        <v>1487048.1254717258</v>
      </c>
      <c r="H22" s="73">
        <v>2043977.1884769816</v>
      </c>
      <c r="I22" s="102" t="s">
        <v>553</v>
      </c>
    </row>
    <row r="23" spans="2:9" ht="21" customHeight="1">
      <c r="B23" s="41" t="s">
        <v>7</v>
      </c>
      <c r="C23" s="59">
        <f>SUM(C21:C22)</f>
        <v>21148074.790819999</v>
      </c>
      <c r="D23" s="59">
        <f t="shared" ref="D23" si="2">SUM(D21:D22)</f>
        <v>23887584.82532756</v>
      </c>
      <c r="E23" s="59">
        <f t="shared" ref="E23" si="3">SUM(E21:E22)</f>
        <v>23256930.833674781</v>
      </c>
      <c r="F23" s="59">
        <f t="shared" ref="F23" si="4">SUM(F21:F22)</f>
        <v>24443465.530989181</v>
      </c>
      <c r="G23" s="59">
        <f t="shared" ref="G23" si="5">SUM(G21:G22)</f>
        <v>24734058.007038876</v>
      </c>
      <c r="H23" s="59">
        <f t="shared" ref="H23" si="6">SUM(H21:H22)</f>
        <v>25918449.75582663</v>
      </c>
      <c r="I23" s="42" t="s">
        <v>0</v>
      </c>
    </row>
    <row r="24" spans="2:9" ht="21" customHeight="1"/>
    <row r="25" spans="2:9" ht="21" customHeight="1">
      <c r="B25" s="7" t="s">
        <v>560</v>
      </c>
      <c r="C25" s="64"/>
      <c r="D25" s="64"/>
      <c r="E25" s="64"/>
      <c r="F25" s="64"/>
      <c r="G25" s="64"/>
      <c r="H25" s="64"/>
      <c r="I25" s="8" t="s">
        <v>559</v>
      </c>
    </row>
    <row r="26" spans="2:9" ht="21" customHeight="1">
      <c r="B26" s="49" t="s">
        <v>8</v>
      </c>
      <c r="C26" s="47">
        <f>C20</f>
        <v>2016</v>
      </c>
      <c r="D26" s="124">
        <f t="shared" ref="D26:H26" si="7">D20</f>
        <v>2017</v>
      </c>
      <c r="E26" s="124">
        <f t="shared" si="7"/>
        <v>2018</v>
      </c>
      <c r="F26" s="124">
        <f t="shared" si="7"/>
        <v>2019</v>
      </c>
      <c r="G26" s="124">
        <f t="shared" si="7"/>
        <v>2020</v>
      </c>
      <c r="H26" s="124">
        <f t="shared" si="7"/>
        <v>2021</v>
      </c>
      <c r="I26" s="49" t="s">
        <v>2</v>
      </c>
    </row>
    <row r="27" spans="2:9" ht="21" customHeight="1">
      <c r="B27" s="100" t="s">
        <v>554</v>
      </c>
      <c r="C27" s="106">
        <f>C21/C14</f>
        <v>0.87438263896946711</v>
      </c>
      <c r="D27" s="106">
        <f t="shared" ref="D27:H27" si="8">D21/D14</f>
        <v>0.87777951631594697</v>
      </c>
      <c r="E27" s="106">
        <f t="shared" si="8"/>
        <v>0.88728999873797343</v>
      </c>
      <c r="F27" s="106">
        <f t="shared" si="8"/>
        <v>0.88850443285397573</v>
      </c>
      <c r="G27" s="106">
        <f t="shared" si="8"/>
        <v>0.89225531771680366</v>
      </c>
      <c r="H27" s="106">
        <f t="shared" si="8"/>
        <v>0.89654095902169018</v>
      </c>
      <c r="I27" s="102" t="s">
        <v>552</v>
      </c>
    </row>
    <row r="28" spans="2:9" ht="21" customHeight="1">
      <c r="B28" s="100" t="s">
        <v>308</v>
      </c>
      <c r="C28" s="106">
        <f t="shared" ref="C28:H28" si="9">C22/C15</f>
        <v>0.59297618811622865</v>
      </c>
      <c r="D28" s="106">
        <f t="shared" si="9"/>
        <v>0.53373005351125113</v>
      </c>
      <c r="E28" s="106">
        <f t="shared" si="9"/>
        <v>0.45072268166831286</v>
      </c>
      <c r="F28" s="106">
        <f t="shared" si="9"/>
        <v>0.4435937791219825</v>
      </c>
      <c r="G28" s="106">
        <f t="shared" si="9"/>
        <v>0.49431079716360193</v>
      </c>
      <c r="H28" s="106">
        <f t="shared" si="9"/>
        <v>0.56160589004286232</v>
      </c>
      <c r="I28" s="102" t="s">
        <v>553</v>
      </c>
    </row>
    <row r="29" spans="2:9" ht="21" customHeight="1">
      <c r="B29" s="41" t="s">
        <v>7</v>
      </c>
      <c r="C29" s="17">
        <f t="shared" ref="C29:H29" si="10">C23/C16</f>
        <v>0.84947235548952216</v>
      </c>
      <c r="D29" s="17">
        <f t="shared" si="10"/>
        <v>0.84877606873171851</v>
      </c>
      <c r="E29" s="17">
        <f t="shared" si="10"/>
        <v>0.84012942852653516</v>
      </c>
      <c r="F29" s="17">
        <f t="shared" si="10"/>
        <v>0.8417755053378102</v>
      </c>
      <c r="G29" s="17">
        <f t="shared" si="10"/>
        <v>0.85106322051023608</v>
      </c>
      <c r="H29" s="17">
        <f t="shared" si="10"/>
        <v>0.85626869391524929</v>
      </c>
      <c r="I29" s="42" t="s">
        <v>0</v>
      </c>
    </row>
    <row r="30" spans="2:9" ht="24" customHeight="1"/>
    <row r="31" spans="2:9" s="1" customFormat="1" ht="23.25" customHeight="1">
      <c r="B31" s="7" t="s">
        <v>599</v>
      </c>
      <c r="C31" s="190" t="s">
        <v>753</v>
      </c>
      <c r="D31" s="190"/>
      <c r="E31" s="190"/>
      <c r="F31" s="190"/>
      <c r="G31" s="190"/>
      <c r="H31" s="190"/>
      <c r="I31" s="54" t="s">
        <v>600</v>
      </c>
    </row>
    <row r="32" spans="2:9" ht="15" customHeight="1">
      <c r="B32" s="7" t="s">
        <v>13</v>
      </c>
      <c r="C32" s="64"/>
      <c r="D32" s="64"/>
      <c r="E32" s="64"/>
      <c r="F32" s="64"/>
      <c r="G32" s="64"/>
      <c r="H32" s="64"/>
      <c r="I32" s="8" t="s">
        <v>10</v>
      </c>
    </row>
    <row r="33" spans="2:9" ht="21" customHeight="1">
      <c r="B33" s="49" t="s">
        <v>8</v>
      </c>
      <c r="C33" s="47">
        <f>C26</f>
        <v>2016</v>
      </c>
      <c r="D33" s="124">
        <f t="shared" ref="D33:H33" si="11">D26</f>
        <v>2017</v>
      </c>
      <c r="E33" s="124">
        <f t="shared" si="11"/>
        <v>2018</v>
      </c>
      <c r="F33" s="124">
        <f t="shared" si="11"/>
        <v>2019</v>
      </c>
      <c r="G33" s="124">
        <f t="shared" si="11"/>
        <v>2020</v>
      </c>
      <c r="H33" s="124">
        <f t="shared" si="11"/>
        <v>2021</v>
      </c>
      <c r="I33" s="49" t="s">
        <v>2</v>
      </c>
    </row>
    <row r="34" spans="2:9" ht="21" customHeight="1">
      <c r="B34" s="100" t="s">
        <v>554</v>
      </c>
      <c r="C34" s="101">
        <v>2850480.5656649973</v>
      </c>
      <c r="D34" s="101">
        <v>3149750.9897399992</v>
      </c>
      <c r="E34" s="73">
        <v>2783049.3679189999</v>
      </c>
      <c r="F34" s="73">
        <v>2897561.1867802842</v>
      </c>
      <c r="G34" s="73">
        <v>2807202.8756669988</v>
      </c>
      <c r="H34" s="73">
        <v>2755066.5820960007</v>
      </c>
      <c r="I34" s="102" t="s">
        <v>552</v>
      </c>
    </row>
    <row r="35" spans="2:9" ht="21" customHeight="1">
      <c r="B35" s="100" t="s">
        <v>308</v>
      </c>
      <c r="C35" s="101">
        <v>896986.74580400006</v>
      </c>
      <c r="D35" s="101">
        <v>1106229.6144119999</v>
      </c>
      <c r="E35" s="101">
        <v>1642576.8473410001</v>
      </c>
      <c r="F35" s="73">
        <v>1696959.5101379999</v>
      </c>
      <c r="G35" s="73">
        <v>1521278.0814501869</v>
      </c>
      <c r="H35" s="73">
        <v>1595545.1611212094</v>
      </c>
      <c r="I35" s="102" t="s">
        <v>553</v>
      </c>
    </row>
    <row r="36" spans="2:9" ht="21" customHeight="1">
      <c r="B36" s="41" t="s">
        <v>7</v>
      </c>
      <c r="C36" s="59">
        <v>3747467.3114689975</v>
      </c>
      <c r="D36" s="59">
        <v>4255980.6041519996</v>
      </c>
      <c r="E36" s="59">
        <v>4425626.21526</v>
      </c>
      <c r="F36" s="59">
        <v>4594520.6969182845</v>
      </c>
      <c r="G36" s="59">
        <v>4328480.9571171859</v>
      </c>
      <c r="H36" s="59">
        <v>4350611.7432172103</v>
      </c>
      <c r="I36" s="42" t="s">
        <v>0</v>
      </c>
    </row>
    <row r="37" spans="2:9" ht="21" customHeight="1"/>
    <row r="38" spans="2:9" ht="21" customHeight="1">
      <c r="B38" s="7" t="s">
        <v>562</v>
      </c>
      <c r="C38" s="64"/>
      <c r="D38" s="64"/>
      <c r="E38" s="64"/>
      <c r="F38" s="64"/>
      <c r="G38" s="64"/>
      <c r="H38" s="64"/>
      <c r="I38" s="8" t="s">
        <v>561</v>
      </c>
    </row>
    <row r="39" spans="2:9" ht="21" customHeight="1">
      <c r="B39" s="49" t="s">
        <v>8</v>
      </c>
      <c r="C39" s="47">
        <f>C33</f>
        <v>2016</v>
      </c>
      <c r="D39" s="124">
        <f t="shared" ref="D39:H39" si="12">D33</f>
        <v>2017</v>
      </c>
      <c r="E39" s="124">
        <f t="shared" si="12"/>
        <v>2018</v>
      </c>
      <c r="F39" s="124">
        <f t="shared" si="12"/>
        <v>2019</v>
      </c>
      <c r="G39" s="124">
        <f t="shared" si="12"/>
        <v>2020</v>
      </c>
      <c r="H39" s="124">
        <f t="shared" si="12"/>
        <v>2021</v>
      </c>
      <c r="I39" s="49" t="s">
        <v>2</v>
      </c>
    </row>
    <row r="40" spans="2:9" ht="21" customHeight="1">
      <c r="B40" s="100" t="s">
        <v>554</v>
      </c>
      <c r="C40" s="106">
        <f>C34/C14</f>
        <v>0.12561736103053317</v>
      </c>
      <c r="D40" s="106">
        <f t="shared" ref="D40:H40" si="13">D34/D14</f>
        <v>0.12222048368405283</v>
      </c>
      <c r="E40" s="106">
        <f t="shared" si="13"/>
        <v>0.11271000126202667</v>
      </c>
      <c r="F40" s="106">
        <f t="shared" si="13"/>
        <v>0.11149556714602424</v>
      </c>
      <c r="G40" s="106">
        <f t="shared" si="13"/>
        <v>0.10774468228319653</v>
      </c>
      <c r="H40" s="106">
        <f t="shared" si="13"/>
        <v>0.10345904097830971</v>
      </c>
      <c r="I40" s="102" t="s">
        <v>552</v>
      </c>
    </row>
    <row r="41" spans="2:9" ht="21" customHeight="1">
      <c r="B41" s="100" t="s">
        <v>308</v>
      </c>
      <c r="C41" s="106">
        <f t="shared" ref="C41:H41" si="14">C35/C15</f>
        <v>0.4070238118837714</v>
      </c>
      <c r="D41" s="106">
        <f t="shared" si="14"/>
        <v>0.46626994648874914</v>
      </c>
      <c r="E41" s="106">
        <f t="shared" si="14"/>
        <v>0.54927731833168725</v>
      </c>
      <c r="F41" s="106">
        <f t="shared" si="14"/>
        <v>0.5564062208780175</v>
      </c>
      <c r="G41" s="106">
        <f t="shared" si="14"/>
        <v>0.50568920283639796</v>
      </c>
      <c r="H41" s="106">
        <f t="shared" si="14"/>
        <v>0.43839410995713768</v>
      </c>
      <c r="I41" s="102" t="s">
        <v>553</v>
      </c>
    </row>
    <row r="42" spans="2:9" ht="21" customHeight="1">
      <c r="B42" s="41" t="s">
        <v>7</v>
      </c>
      <c r="C42" s="17">
        <f t="shared" ref="C42:H42" si="15">C36/C16</f>
        <v>0.15052764451047809</v>
      </c>
      <c r="D42" s="17">
        <f t="shared" si="15"/>
        <v>0.15122393126828146</v>
      </c>
      <c r="E42" s="17">
        <f t="shared" si="15"/>
        <v>0.15987057147346501</v>
      </c>
      <c r="F42" s="17">
        <f t="shared" si="15"/>
        <v>0.15822449466218974</v>
      </c>
      <c r="G42" s="17">
        <f t="shared" si="15"/>
        <v>0.14893677948976403</v>
      </c>
      <c r="H42" s="17">
        <f t="shared" si="15"/>
        <v>0.1437313060847506</v>
      </c>
      <c r="I42" s="42" t="s">
        <v>0</v>
      </c>
    </row>
  </sheetData>
  <mergeCells count="6">
    <mergeCell ref="C18:H18"/>
    <mergeCell ref="C31:H31"/>
    <mergeCell ref="B6:I6"/>
    <mergeCell ref="B7:I7"/>
    <mergeCell ref="B8:I8"/>
    <mergeCell ref="C11:H11"/>
  </mergeCells>
  <printOptions horizontalCentered="1"/>
  <pageMargins left="0.25" right="0.25" top="0.75" bottom="0.75" header="0.3" footer="0.3"/>
  <pageSetup paperSize="9" scale="63" orientation="portrait" r:id="rId1"/>
  <headerFooter>
    <oddHeader>&amp;L&amp;"Calibri"&amp;10&amp;K317100CBUAE Classification: Public&amp;1#</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B1:I37"/>
  <sheetViews>
    <sheetView showGridLines="0" rightToLeft="1" view="pageBreakPreview" zoomScale="85" zoomScaleNormal="80" zoomScaleSheetLayoutView="85" workbookViewId="0">
      <selection activeCell="B9" sqref="B6:I9"/>
    </sheetView>
  </sheetViews>
  <sheetFormatPr defaultRowHeight="13.2"/>
  <cols>
    <col min="1" max="1" width="6.6640625" customWidth="1"/>
    <col min="2" max="2" width="45.6640625" customWidth="1"/>
    <col min="3" max="8" width="12.6640625" customWidth="1"/>
    <col min="9" max="9" width="50.6640625" customWidth="1"/>
  </cols>
  <sheetData>
    <row r="1" spans="2:9" ht="15" customHeight="1"/>
    <row r="2" spans="2:9" ht="15" customHeight="1"/>
    <row r="3" spans="2:9" ht="15" customHeight="1"/>
    <row r="4" spans="2:9" ht="15" customHeight="1"/>
    <row r="5" spans="2:9" ht="15" customHeight="1"/>
    <row r="6" spans="2:9" ht="20.25" customHeight="1">
      <c r="B6" s="193" t="s">
        <v>770</v>
      </c>
      <c r="C6" s="193"/>
      <c r="D6" s="193"/>
      <c r="E6" s="193"/>
      <c r="F6" s="193"/>
      <c r="G6" s="193"/>
      <c r="H6" s="193"/>
      <c r="I6" s="193"/>
    </row>
    <row r="7" spans="2:9" ht="20.25" customHeight="1">
      <c r="B7" s="201" t="s">
        <v>537</v>
      </c>
      <c r="C7" s="201"/>
      <c r="D7" s="201"/>
      <c r="E7" s="201"/>
      <c r="F7" s="201"/>
      <c r="G7" s="201"/>
      <c r="H7" s="201"/>
      <c r="I7" s="201"/>
    </row>
    <row r="8" spans="2:9" ht="20.25" customHeight="1">
      <c r="B8" s="194" t="s">
        <v>80</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681</v>
      </c>
      <c r="C11" s="69"/>
      <c r="D11" s="69"/>
      <c r="E11" s="69"/>
      <c r="F11" s="71"/>
      <c r="G11" s="71"/>
      <c r="H11" s="71"/>
      <c r="I11" s="54" t="s">
        <v>682</v>
      </c>
    </row>
    <row r="12" spans="2:9" ht="15" customHeight="1">
      <c r="B12" s="7" t="s">
        <v>13</v>
      </c>
      <c r="C12" s="3"/>
      <c r="D12" s="3"/>
      <c r="E12" s="3"/>
      <c r="F12" s="3"/>
      <c r="G12" s="3"/>
      <c r="H12" s="3"/>
      <c r="I12" s="8" t="s">
        <v>10</v>
      </c>
    </row>
    <row r="13" spans="2:9" ht="15" customHeight="1">
      <c r="B13" s="195" t="s">
        <v>767</v>
      </c>
      <c r="C13" s="198" t="s">
        <v>5</v>
      </c>
      <c r="D13" s="199"/>
      <c r="E13" s="198" t="s">
        <v>6</v>
      </c>
      <c r="F13" s="199"/>
      <c r="G13" s="198" t="s">
        <v>1</v>
      </c>
      <c r="H13" s="199"/>
      <c r="I13" s="195" t="s">
        <v>260</v>
      </c>
    </row>
    <row r="14" spans="2:9" ht="15" customHeight="1">
      <c r="B14" s="195"/>
      <c r="C14" s="196" t="s">
        <v>3</v>
      </c>
      <c r="D14" s="197"/>
      <c r="E14" s="196" t="s">
        <v>4</v>
      </c>
      <c r="F14" s="197"/>
      <c r="G14" s="196" t="s">
        <v>0</v>
      </c>
      <c r="H14" s="197"/>
      <c r="I14" s="195"/>
    </row>
    <row r="15" spans="2:9" ht="15" customHeight="1">
      <c r="B15" s="195"/>
      <c r="C15" s="48">
        <v>2020</v>
      </c>
      <c r="D15" s="78">
        <v>2021</v>
      </c>
      <c r="E15" s="78">
        <v>2020</v>
      </c>
      <c r="F15" s="78">
        <v>2021</v>
      </c>
      <c r="G15" s="78">
        <v>2020</v>
      </c>
      <c r="H15" s="78">
        <v>2021</v>
      </c>
      <c r="I15" s="195"/>
    </row>
    <row r="16" spans="2:9" ht="21" customHeight="1">
      <c r="B16" s="12" t="s">
        <v>82</v>
      </c>
      <c r="C16" s="61">
        <v>4090170.544609285</v>
      </c>
      <c r="D16" s="61">
        <v>4039142.0720550003</v>
      </c>
      <c r="E16" s="61">
        <v>48049.644469999999</v>
      </c>
      <c r="F16" s="61">
        <v>48292.203869999998</v>
      </c>
      <c r="G16" s="61">
        <f t="shared" ref="G16:H21" si="0">E16+C16</f>
        <v>4138220.1890792851</v>
      </c>
      <c r="H16" s="61">
        <f>F16+D16</f>
        <v>4087434.2759250002</v>
      </c>
      <c r="I16" s="13" t="s">
        <v>81</v>
      </c>
    </row>
    <row r="17" spans="2:9" ht="21" customHeight="1">
      <c r="B17" s="12" t="s">
        <v>575</v>
      </c>
      <c r="C17" s="61">
        <v>10334413.539360784</v>
      </c>
      <c r="D17" s="61">
        <v>12586576.126510754</v>
      </c>
      <c r="E17" s="61">
        <v>18597349.02923727</v>
      </c>
      <c r="F17" s="61">
        <v>21294125.746711042</v>
      </c>
      <c r="G17" s="61">
        <f t="shared" ref="G17" si="1">E17+C17</f>
        <v>28931762.568598054</v>
      </c>
      <c r="H17" s="61">
        <f t="shared" ref="H17" si="2">F17+D17</f>
        <v>33880701.8732218</v>
      </c>
      <c r="I17" s="13" t="s">
        <v>574</v>
      </c>
    </row>
    <row r="18" spans="2:9" ht="21" customHeight="1">
      <c r="B18" s="12" t="s">
        <v>84</v>
      </c>
      <c r="C18" s="61">
        <v>12494370.623540681</v>
      </c>
      <c r="D18" s="61">
        <v>12539324.901914705</v>
      </c>
      <c r="E18" s="61">
        <v>6790714.2995789312</v>
      </c>
      <c r="F18" s="61">
        <v>7528418.7353589218</v>
      </c>
      <c r="G18" s="61">
        <f t="shared" si="0"/>
        <v>19285084.923119612</v>
      </c>
      <c r="H18" s="61">
        <f t="shared" si="0"/>
        <v>20067743.637273625</v>
      </c>
      <c r="I18" s="13" t="s">
        <v>83</v>
      </c>
    </row>
    <row r="19" spans="2:9" ht="21" customHeight="1">
      <c r="B19" s="12" t="s">
        <v>86</v>
      </c>
      <c r="C19" s="61">
        <v>48458.78</v>
      </c>
      <c r="D19" s="61">
        <v>45543.85</v>
      </c>
      <c r="E19" s="61">
        <v>93910.388661000005</v>
      </c>
      <c r="F19" s="61">
        <v>85597.235249500009</v>
      </c>
      <c r="G19" s="61">
        <f t="shared" si="0"/>
        <v>142369.168661</v>
      </c>
      <c r="H19" s="61">
        <f t="shared" si="0"/>
        <v>131141.0852495</v>
      </c>
      <c r="I19" s="13" t="s">
        <v>780</v>
      </c>
    </row>
    <row r="20" spans="2:9" ht="21" customHeight="1">
      <c r="B20" s="12" t="s">
        <v>88</v>
      </c>
      <c r="C20" s="61">
        <v>2030672.4771259183</v>
      </c>
      <c r="D20" s="61">
        <v>2258345.0740257166</v>
      </c>
      <c r="E20" s="61">
        <v>2153631.872709705</v>
      </c>
      <c r="F20" s="61">
        <v>2023347.0455086161</v>
      </c>
      <c r="G20" s="61">
        <f t="shared" si="0"/>
        <v>4184304.3498356231</v>
      </c>
      <c r="H20" s="61">
        <f t="shared" si="0"/>
        <v>4281692.1195343323</v>
      </c>
      <c r="I20" s="13" t="s">
        <v>87</v>
      </c>
    </row>
    <row r="21" spans="2:9" ht="21" customHeight="1">
      <c r="B21" s="12" t="s">
        <v>282</v>
      </c>
      <c r="C21" s="61">
        <v>641688.71747157699</v>
      </c>
      <c r="D21" s="61">
        <v>565371.76351221174</v>
      </c>
      <c r="E21" s="61">
        <v>45743.908719999999</v>
      </c>
      <c r="F21" s="61">
        <v>38040.78976</v>
      </c>
      <c r="G21" s="61">
        <f t="shared" si="0"/>
        <v>687432.62619157694</v>
      </c>
      <c r="H21" s="61">
        <f t="shared" si="0"/>
        <v>603412.55327221169</v>
      </c>
      <c r="I21" s="13" t="s">
        <v>89</v>
      </c>
    </row>
    <row r="22" spans="2:9" ht="21" customHeight="1">
      <c r="B22" s="12" t="s">
        <v>769</v>
      </c>
      <c r="C22" s="61">
        <v>5569052.7053299714</v>
      </c>
      <c r="D22" s="61">
        <v>6141907.9066247297</v>
      </c>
      <c r="E22" s="61">
        <v>9899754.1213524193</v>
      </c>
      <c r="F22" s="61">
        <v>9675404.6985921524</v>
      </c>
      <c r="G22" s="61">
        <f>E22+C22</f>
        <v>15468806.826682391</v>
      </c>
      <c r="H22" s="61">
        <f>F22+D22</f>
        <v>15817312.605216883</v>
      </c>
      <c r="I22" s="13" t="s">
        <v>90</v>
      </c>
    </row>
    <row r="23" spans="2:9" ht="21" customHeight="1">
      <c r="B23" s="14" t="s">
        <v>768</v>
      </c>
      <c r="C23" s="74">
        <f t="shared" ref="C23:H23" si="3">SUM(C16,C17:C22)</f>
        <v>35208827.387438215</v>
      </c>
      <c r="D23" s="74">
        <f t="shared" si="3"/>
        <v>38176211.694643117</v>
      </c>
      <c r="E23" s="74">
        <f t="shared" si="3"/>
        <v>37629153.264729328</v>
      </c>
      <c r="F23" s="74">
        <f t="shared" si="3"/>
        <v>40693226.45505023</v>
      </c>
      <c r="G23" s="74">
        <f t="shared" si="3"/>
        <v>72837980.652167544</v>
      </c>
      <c r="H23" s="74">
        <f t="shared" si="3"/>
        <v>78869438.149693355</v>
      </c>
      <c r="I23" s="15" t="s">
        <v>91</v>
      </c>
    </row>
    <row r="24" spans="2:9" ht="12.75" customHeight="1"/>
    <row r="25" spans="2:9" ht="21" customHeight="1">
      <c r="B25" s="85" t="s">
        <v>683</v>
      </c>
      <c r="C25" s="85"/>
      <c r="D25" s="85"/>
      <c r="E25" s="85"/>
      <c r="F25" s="85"/>
      <c r="G25" s="85"/>
      <c r="H25" s="85"/>
      <c r="I25" s="86"/>
    </row>
    <row r="27" spans="2:9" ht="15" customHeight="1">
      <c r="B27" s="195" t="s">
        <v>757</v>
      </c>
      <c r="C27" s="198" t="s">
        <v>5</v>
      </c>
      <c r="D27" s="199"/>
      <c r="E27" s="198" t="s">
        <v>6</v>
      </c>
      <c r="F27" s="199"/>
      <c r="G27" s="198" t="s">
        <v>1</v>
      </c>
      <c r="H27" s="199"/>
      <c r="I27" s="195" t="s">
        <v>260</v>
      </c>
    </row>
    <row r="28" spans="2:9" ht="15" customHeight="1">
      <c r="B28" s="195"/>
      <c r="C28" s="196" t="s">
        <v>3</v>
      </c>
      <c r="D28" s="197"/>
      <c r="E28" s="196" t="s">
        <v>4</v>
      </c>
      <c r="F28" s="197"/>
      <c r="G28" s="196" t="s">
        <v>0</v>
      </c>
      <c r="H28" s="197"/>
      <c r="I28" s="195"/>
    </row>
    <row r="29" spans="2:9" ht="15" customHeight="1">
      <c r="B29" s="195"/>
      <c r="C29" s="78">
        <f>C15</f>
        <v>2020</v>
      </c>
      <c r="D29" s="78">
        <f t="shared" ref="D29:H29" si="4">D15</f>
        <v>2021</v>
      </c>
      <c r="E29" s="78">
        <f t="shared" si="4"/>
        <v>2020</v>
      </c>
      <c r="F29" s="78">
        <f t="shared" si="4"/>
        <v>2021</v>
      </c>
      <c r="G29" s="78">
        <f t="shared" si="4"/>
        <v>2020</v>
      </c>
      <c r="H29" s="78">
        <f t="shared" si="4"/>
        <v>2021</v>
      </c>
      <c r="I29" s="195"/>
    </row>
    <row r="30" spans="2:9" ht="21" customHeight="1">
      <c r="B30" s="12" t="s">
        <v>82</v>
      </c>
      <c r="C30" s="63">
        <f>C16/C$23</f>
        <v>0.11616889422646814</v>
      </c>
      <c r="D30" s="63">
        <f t="shared" ref="D30:H30" si="5">D16/D$23</f>
        <v>0.10580258995739414</v>
      </c>
      <c r="E30" s="63">
        <f t="shared" si="5"/>
        <v>1.2769260081926435E-3</v>
      </c>
      <c r="F30" s="63">
        <f t="shared" si="5"/>
        <v>1.1867381399050185E-3</v>
      </c>
      <c r="G30" s="63">
        <f t="shared" si="5"/>
        <v>5.6814043333258415E-2</v>
      </c>
      <c r="H30" s="63">
        <f t="shared" si="5"/>
        <v>5.1825325142637553E-2</v>
      </c>
      <c r="I30" s="13" t="s">
        <v>81</v>
      </c>
    </row>
    <row r="31" spans="2:9" ht="21" customHeight="1">
      <c r="B31" s="12" t="s">
        <v>575</v>
      </c>
      <c r="C31" s="63">
        <f t="shared" ref="C31:H31" si="6">C17/C$23</f>
        <v>0.29351768593826816</v>
      </c>
      <c r="D31" s="63">
        <f t="shared" si="6"/>
        <v>0.32969683391285526</v>
      </c>
      <c r="E31" s="63">
        <f t="shared" si="6"/>
        <v>0.49422714612791974</v>
      </c>
      <c r="F31" s="63">
        <f t="shared" si="6"/>
        <v>0.52328428099041369</v>
      </c>
      <c r="G31" s="63">
        <f t="shared" si="6"/>
        <v>0.39720709318891712</v>
      </c>
      <c r="H31" s="63">
        <f t="shared" si="6"/>
        <v>0.429579602290517</v>
      </c>
      <c r="I31" s="13" t="s">
        <v>574</v>
      </c>
    </row>
    <row r="32" spans="2:9" ht="21" customHeight="1">
      <c r="B32" s="12" t="s">
        <v>84</v>
      </c>
      <c r="C32" s="63">
        <f t="shared" ref="C32:H32" si="7">C18/C$23</f>
        <v>0.35486471861310598</v>
      </c>
      <c r="D32" s="63">
        <f t="shared" si="7"/>
        <v>0.3284591200984518</v>
      </c>
      <c r="E32" s="63">
        <f t="shared" si="7"/>
        <v>0.18046418030734759</v>
      </c>
      <c r="F32" s="63">
        <f t="shared" si="7"/>
        <v>0.18500422284467463</v>
      </c>
      <c r="G32" s="63">
        <f t="shared" si="7"/>
        <v>0.26476688055389846</v>
      </c>
      <c r="H32" s="63">
        <f t="shared" si="7"/>
        <v>0.25444258394722252</v>
      </c>
      <c r="I32" s="13" t="s">
        <v>83</v>
      </c>
    </row>
    <row r="33" spans="2:9" ht="21" customHeight="1">
      <c r="B33" s="12" t="s">
        <v>86</v>
      </c>
      <c r="C33" s="63">
        <f t="shared" ref="C33:H33" si="8">C19/C$23</f>
        <v>1.3763247343275367E-3</v>
      </c>
      <c r="D33" s="63">
        <f t="shared" si="8"/>
        <v>1.1929902936490345E-3</v>
      </c>
      <c r="E33" s="63">
        <f t="shared" si="8"/>
        <v>2.4956816859608788E-3</v>
      </c>
      <c r="F33" s="63">
        <f t="shared" si="8"/>
        <v>2.1034762466930652E-3</v>
      </c>
      <c r="G33" s="63">
        <f t="shared" si="8"/>
        <v>1.954600709496239E-3</v>
      </c>
      <c r="H33" s="63">
        <f t="shared" si="8"/>
        <v>1.6627617531723203E-3</v>
      </c>
      <c r="I33" s="13" t="s">
        <v>85</v>
      </c>
    </row>
    <row r="34" spans="2:9" ht="21" customHeight="1">
      <c r="B34" s="12" t="s">
        <v>88</v>
      </c>
      <c r="C34" s="63">
        <f t="shared" ref="C34:H34" si="9">C20/C$23</f>
        <v>5.7675095361182642E-2</v>
      </c>
      <c r="D34" s="63">
        <f t="shared" si="9"/>
        <v>5.9155819128659311E-2</v>
      </c>
      <c r="E34" s="63">
        <f t="shared" si="9"/>
        <v>5.7233067604748729E-2</v>
      </c>
      <c r="F34" s="63">
        <f t="shared" si="9"/>
        <v>4.9721961657270081E-2</v>
      </c>
      <c r="G34" s="63">
        <f t="shared" si="9"/>
        <v>5.7446737435205168E-2</v>
      </c>
      <c r="H34" s="63">
        <f t="shared" si="9"/>
        <v>5.4288355793884649E-2</v>
      </c>
      <c r="I34" s="13" t="s">
        <v>87</v>
      </c>
    </row>
    <row r="35" spans="2:9" ht="21" customHeight="1">
      <c r="B35" s="12" t="s">
        <v>282</v>
      </c>
      <c r="C35" s="63">
        <f t="shared" ref="C35:H35" si="10">C21/C$23</f>
        <v>1.8225222624156982E-2</v>
      </c>
      <c r="D35" s="63">
        <f t="shared" si="10"/>
        <v>1.4809530291648729E-2</v>
      </c>
      <c r="E35" s="63">
        <f t="shared" si="10"/>
        <v>1.2156507588194077E-3</v>
      </c>
      <c r="F35" s="63">
        <f t="shared" si="10"/>
        <v>9.3481871736122686E-4</v>
      </c>
      <c r="G35" s="63">
        <f t="shared" si="10"/>
        <v>9.4378320216531152E-3</v>
      </c>
      <c r="H35" s="63">
        <f t="shared" si="10"/>
        <v>7.6507778859403195E-3</v>
      </c>
      <c r="I35" s="13" t="s">
        <v>89</v>
      </c>
    </row>
    <row r="36" spans="2:9" ht="21" customHeight="1">
      <c r="B36" s="12" t="s">
        <v>769</v>
      </c>
      <c r="C36" s="63">
        <f t="shared" ref="C36:H36" si="11">C22/C$23</f>
        <v>0.15817205850249061</v>
      </c>
      <c r="D36" s="63">
        <f t="shared" si="11"/>
        <v>0.16088311631734173</v>
      </c>
      <c r="E36" s="63">
        <f t="shared" si="11"/>
        <v>0.2630873475070109</v>
      </c>
      <c r="F36" s="63">
        <f t="shared" si="11"/>
        <v>0.2377645014036823</v>
      </c>
      <c r="G36" s="63">
        <f t="shared" si="11"/>
        <v>0.21237281275757147</v>
      </c>
      <c r="H36" s="63">
        <f t="shared" si="11"/>
        <v>0.20055059318662563</v>
      </c>
      <c r="I36" s="13" t="s">
        <v>90</v>
      </c>
    </row>
    <row r="37" spans="2:9" ht="21" customHeight="1">
      <c r="B37" s="14" t="s">
        <v>768</v>
      </c>
      <c r="C37" s="84">
        <f t="shared" ref="C37:H37" si="12">C23/C$23</f>
        <v>1</v>
      </c>
      <c r="D37" s="84">
        <f t="shared" si="12"/>
        <v>1</v>
      </c>
      <c r="E37" s="84">
        <f t="shared" si="12"/>
        <v>1</v>
      </c>
      <c r="F37" s="84">
        <f t="shared" si="12"/>
        <v>1</v>
      </c>
      <c r="G37" s="84">
        <f t="shared" si="12"/>
        <v>1</v>
      </c>
      <c r="H37" s="84">
        <f t="shared" si="12"/>
        <v>1</v>
      </c>
      <c r="I37" s="15" t="s">
        <v>91</v>
      </c>
    </row>
  </sheetData>
  <mergeCells count="20">
    <mergeCell ref="B6:I6"/>
    <mergeCell ref="B8:I8"/>
    <mergeCell ref="B13:B15"/>
    <mergeCell ref="C13:D13"/>
    <mergeCell ref="E13:F13"/>
    <mergeCell ref="G13:H13"/>
    <mergeCell ref="I13:I15"/>
    <mergeCell ref="C14:D14"/>
    <mergeCell ref="E14:F14"/>
    <mergeCell ref="G14:H14"/>
    <mergeCell ref="B9:I9"/>
    <mergeCell ref="B7:I7"/>
    <mergeCell ref="I27:I29"/>
    <mergeCell ref="C28:D28"/>
    <mergeCell ref="E28:F28"/>
    <mergeCell ref="G28:H28"/>
    <mergeCell ref="B27:B29"/>
    <mergeCell ref="C27:D27"/>
    <mergeCell ref="E27:F27"/>
    <mergeCell ref="G27:H2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B1:I37"/>
  <sheetViews>
    <sheetView showGridLines="0" rightToLeft="1" view="pageBreakPreview" zoomScaleNormal="80" zoomScaleSheetLayoutView="100" workbookViewId="0">
      <selection activeCell="B6" sqref="B6:I9"/>
    </sheetView>
  </sheetViews>
  <sheetFormatPr defaultRowHeight="13.2"/>
  <cols>
    <col min="1" max="1" width="6.6640625" customWidth="1"/>
    <col min="2" max="2" width="45.6640625" customWidth="1"/>
    <col min="3" max="8" width="12.6640625" customWidth="1"/>
    <col min="9" max="9" width="50.6640625" customWidth="1"/>
  </cols>
  <sheetData>
    <row r="1" spans="2:9" ht="15" customHeight="1"/>
    <row r="2" spans="2:9" ht="15" customHeight="1"/>
    <row r="3" spans="2:9" ht="15" customHeight="1"/>
    <row r="4" spans="2:9" ht="15" customHeight="1"/>
    <row r="5" spans="2:9" ht="15" customHeight="1"/>
    <row r="6" spans="2:9" ht="20.25" customHeight="1">
      <c r="B6" s="193" t="s">
        <v>770</v>
      </c>
      <c r="C6" s="193"/>
      <c r="D6" s="193"/>
      <c r="E6" s="193"/>
      <c r="F6" s="193"/>
      <c r="G6" s="193"/>
      <c r="H6" s="193"/>
      <c r="I6" s="193"/>
    </row>
    <row r="7" spans="2:9" ht="20.25" customHeight="1">
      <c r="B7" s="201" t="s">
        <v>538</v>
      </c>
      <c r="C7" s="201"/>
      <c r="D7" s="201"/>
      <c r="E7" s="201"/>
      <c r="F7" s="201"/>
      <c r="G7" s="201"/>
      <c r="H7" s="201"/>
      <c r="I7" s="201"/>
    </row>
    <row r="8" spans="2:9" ht="20.25" customHeight="1">
      <c r="B8" s="194" t="s">
        <v>80</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684</v>
      </c>
      <c r="C11" s="69"/>
      <c r="D11" s="69"/>
      <c r="E11" s="69"/>
      <c r="F11" s="71"/>
      <c r="G11" s="71"/>
      <c r="H11" s="71"/>
      <c r="I11" s="54" t="s">
        <v>685</v>
      </c>
    </row>
    <row r="12" spans="2:9" ht="15" customHeight="1">
      <c r="B12" s="7" t="s">
        <v>13</v>
      </c>
      <c r="C12" s="3"/>
      <c r="D12" s="3"/>
      <c r="E12" s="3"/>
      <c r="F12" s="3"/>
      <c r="G12" s="3"/>
      <c r="H12" s="3"/>
      <c r="I12" s="8" t="s">
        <v>10</v>
      </c>
    </row>
    <row r="13" spans="2:9" ht="15" customHeight="1">
      <c r="B13" s="195" t="s">
        <v>767</v>
      </c>
      <c r="C13" s="198" t="s">
        <v>48</v>
      </c>
      <c r="D13" s="199"/>
      <c r="E13" s="198" t="s">
        <v>47</v>
      </c>
      <c r="F13" s="199"/>
      <c r="G13" s="198" t="s">
        <v>5</v>
      </c>
      <c r="H13" s="199"/>
      <c r="I13" s="195" t="s">
        <v>260</v>
      </c>
    </row>
    <row r="14" spans="2:9" ht="15" customHeight="1">
      <c r="B14" s="195"/>
      <c r="C14" s="196" t="s">
        <v>46</v>
      </c>
      <c r="D14" s="197"/>
      <c r="E14" s="196" t="s">
        <v>777</v>
      </c>
      <c r="F14" s="197"/>
      <c r="G14" s="196" t="s">
        <v>3</v>
      </c>
      <c r="H14" s="197"/>
      <c r="I14" s="195"/>
    </row>
    <row r="15" spans="2:9" ht="15" customHeight="1">
      <c r="B15" s="195"/>
      <c r="C15" s="78">
        <v>2020</v>
      </c>
      <c r="D15" s="78">
        <v>2021</v>
      </c>
      <c r="E15" s="78">
        <v>2020</v>
      </c>
      <c r="F15" s="78">
        <v>2021</v>
      </c>
      <c r="G15" s="78">
        <v>2020</v>
      </c>
      <c r="H15" s="78">
        <v>2021</v>
      </c>
      <c r="I15" s="195"/>
    </row>
    <row r="16" spans="2:9" ht="21" customHeight="1">
      <c r="B16" s="12" t="s">
        <v>82</v>
      </c>
      <c r="C16" s="61">
        <v>3476879.9805419999</v>
      </c>
      <c r="D16" s="61">
        <v>3375691.2442349996</v>
      </c>
      <c r="E16" s="61">
        <v>613290.56406728493</v>
      </c>
      <c r="F16" s="61">
        <v>663450.82781999989</v>
      </c>
      <c r="G16" s="61">
        <f t="shared" ref="G16:H21" si="0">E16+C16</f>
        <v>4090170.544609285</v>
      </c>
      <c r="H16" s="61">
        <f>F16+D16</f>
        <v>4039142.0720549994</v>
      </c>
      <c r="I16" s="13" t="s">
        <v>81</v>
      </c>
    </row>
    <row r="17" spans="2:9" ht="21" customHeight="1">
      <c r="B17" s="12" t="s">
        <v>575</v>
      </c>
      <c r="C17" s="61">
        <v>8274577.1193981087</v>
      </c>
      <c r="D17" s="61">
        <v>10593175.790972073</v>
      </c>
      <c r="E17" s="61">
        <v>2059836.419962676</v>
      </c>
      <c r="F17" s="61">
        <v>1993400.3355386802</v>
      </c>
      <c r="G17" s="61">
        <f t="shared" si="0"/>
        <v>10334413.539360784</v>
      </c>
      <c r="H17" s="61">
        <f t="shared" si="0"/>
        <v>12586576.126510752</v>
      </c>
      <c r="I17" s="13" t="s">
        <v>574</v>
      </c>
    </row>
    <row r="18" spans="2:9" ht="21" customHeight="1">
      <c r="B18" s="12" t="s">
        <v>84</v>
      </c>
      <c r="C18" s="61">
        <v>10526689.1273151</v>
      </c>
      <c r="D18" s="61">
        <v>10659115.150524704</v>
      </c>
      <c r="E18" s="61">
        <v>1967681.4962255799</v>
      </c>
      <c r="F18" s="61">
        <v>1880209.7513900001</v>
      </c>
      <c r="G18" s="61">
        <f t="shared" si="0"/>
        <v>12494370.623540681</v>
      </c>
      <c r="H18" s="61">
        <f t="shared" si="0"/>
        <v>12539324.901914705</v>
      </c>
      <c r="I18" s="13" t="s">
        <v>83</v>
      </c>
    </row>
    <row r="19" spans="2:9" ht="21" customHeight="1">
      <c r="B19" s="12" t="s">
        <v>86</v>
      </c>
      <c r="C19" s="61">
        <v>48458.78</v>
      </c>
      <c r="D19" s="61">
        <v>45543.85</v>
      </c>
      <c r="E19" s="61">
        <v>0</v>
      </c>
      <c r="F19" s="61">
        <v>0</v>
      </c>
      <c r="G19" s="61">
        <f t="shared" si="0"/>
        <v>48458.78</v>
      </c>
      <c r="H19" s="61">
        <f t="shared" si="0"/>
        <v>45543.85</v>
      </c>
      <c r="I19" s="13" t="s">
        <v>780</v>
      </c>
    </row>
    <row r="20" spans="2:9" ht="21" customHeight="1">
      <c r="B20" s="12" t="s">
        <v>88</v>
      </c>
      <c r="C20" s="61">
        <v>1873415.427462935</v>
      </c>
      <c r="D20" s="61">
        <v>2157693.6111239772</v>
      </c>
      <c r="E20" s="61">
        <v>157257.04966298334</v>
      </c>
      <c r="F20" s="61">
        <v>100651.46290173917</v>
      </c>
      <c r="G20" s="61">
        <f t="shared" si="0"/>
        <v>2030672.4771259183</v>
      </c>
      <c r="H20" s="61">
        <f t="shared" si="0"/>
        <v>2258345.0740257166</v>
      </c>
      <c r="I20" s="13" t="s">
        <v>87</v>
      </c>
    </row>
    <row r="21" spans="2:9" ht="21" customHeight="1">
      <c r="B21" s="12" t="s">
        <v>282</v>
      </c>
      <c r="C21" s="61">
        <v>393756.96047157701</v>
      </c>
      <c r="D21" s="61">
        <v>315925.01938021171</v>
      </c>
      <c r="E21" s="61">
        <v>247931.75699999998</v>
      </c>
      <c r="F21" s="61">
        <v>249446.74413199999</v>
      </c>
      <c r="G21" s="61">
        <f t="shared" si="0"/>
        <v>641688.71747157699</v>
      </c>
      <c r="H21" s="61">
        <f t="shared" si="0"/>
        <v>565371.76351221174</v>
      </c>
      <c r="I21" s="13" t="s">
        <v>89</v>
      </c>
    </row>
    <row r="22" spans="2:9" ht="21" customHeight="1">
      <c r="B22" s="12" t="s">
        <v>769</v>
      </c>
      <c r="C22" s="61">
        <v>2552458.8165816697</v>
      </c>
      <c r="D22" s="61">
        <v>2728212.3179622367</v>
      </c>
      <c r="E22" s="61">
        <v>3016593.8887483021</v>
      </c>
      <c r="F22" s="61">
        <v>3413695.5886624926</v>
      </c>
      <c r="G22" s="61">
        <f>E22+C22</f>
        <v>5569052.7053299714</v>
      </c>
      <c r="H22" s="61">
        <f>F22+D22</f>
        <v>6141907.9066247288</v>
      </c>
      <c r="I22" s="13" t="s">
        <v>90</v>
      </c>
    </row>
    <row r="23" spans="2:9" ht="21" customHeight="1">
      <c r="B23" s="14" t="s">
        <v>768</v>
      </c>
      <c r="C23" s="74">
        <f t="shared" ref="C23:H23" si="1">SUM(C16,C17:C22)</f>
        <v>27146236.211771395</v>
      </c>
      <c r="D23" s="74">
        <f t="shared" si="1"/>
        <v>29875356.984198205</v>
      </c>
      <c r="E23" s="74">
        <f t="shared" si="1"/>
        <v>8062591.1756668258</v>
      </c>
      <c r="F23" s="74">
        <f t="shared" si="1"/>
        <v>8300854.7104449123</v>
      </c>
      <c r="G23" s="74">
        <f t="shared" si="1"/>
        <v>35208827.387438215</v>
      </c>
      <c r="H23" s="74">
        <f t="shared" si="1"/>
        <v>38176211.694643117</v>
      </c>
      <c r="I23" s="15" t="s">
        <v>91</v>
      </c>
    </row>
    <row r="25" spans="2:9" ht="21" customHeight="1">
      <c r="B25" s="85" t="s">
        <v>683</v>
      </c>
      <c r="C25" s="85"/>
      <c r="D25" s="85"/>
      <c r="E25" s="85"/>
      <c r="F25" s="85"/>
      <c r="G25" s="85"/>
      <c r="H25" s="85"/>
      <c r="I25" s="86"/>
    </row>
    <row r="27" spans="2:9" ht="15" customHeight="1">
      <c r="B27" s="195" t="s">
        <v>767</v>
      </c>
      <c r="C27" s="198" t="s">
        <v>48</v>
      </c>
      <c r="D27" s="199"/>
      <c r="E27" s="198" t="s">
        <v>47</v>
      </c>
      <c r="F27" s="199"/>
      <c r="G27" s="198" t="s">
        <v>5</v>
      </c>
      <c r="H27" s="199"/>
      <c r="I27" s="195" t="s">
        <v>260</v>
      </c>
    </row>
    <row r="28" spans="2:9" ht="15" customHeight="1">
      <c r="B28" s="195"/>
      <c r="C28" s="196" t="s">
        <v>46</v>
      </c>
      <c r="D28" s="197"/>
      <c r="E28" s="196" t="s">
        <v>45</v>
      </c>
      <c r="F28" s="197"/>
      <c r="G28" s="196" t="s">
        <v>3</v>
      </c>
      <c r="H28" s="197"/>
      <c r="I28" s="195"/>
    </row>
    <row r="29" spans="2:9" ht="15" customHeight="1">
      <c r="B29" s="195"/>
      <c r="C29" s="78">
        <f>C15</f>
        <v>2020</v>
      </c>
      <c r="D29" s="78">
        <f t="shared" ref="D29:H29" si="2">D15</f>
        <v>2021</v>
      </c>
      <c r="E29" s="78">
        <f t="shared" si="2"/>
        <v>2020</v>
      </c>
      <c r="F29" s="78">
        <f t="shared" si="2"/>
        <v>2021</v>
      </c>
      <c r="G29" s="78">
        <f t="shared" si="2"/>
        <v>2020</v>
      </c>
      <c r="H29" s="78">
        <f t="shared" si="2"/>
        <v>2021</v>
      </c>
      <c r="I29" s="195"/>
    </row>
    <row r="30" spans="2:9" ht="21" customHeight="1">
      <c r="B30" s="12" t="s">
        <v>82</v>
      </c>
      <c r="C30" s="63">
        <f>C16/C$23</f>
        <v>0.12807963333916339</v>
      </c>
      <c r="D30" s="63">
        <f t="shared" ref="D30:H30" si="3">D16/D$23</f>
        <v>0.11299249900245489</v>
      </c>
      <c r="E30" s="63">
        <f t="shared" si="3"/>
        <v>7.6066186503194744E-2</v>
      </c>
      <c r="F30" s="63">
        <f t="shared" si="3"/>
        <v>7.9925604165217337E-2</v>
      </c>
      <c r="G30" s="63">
        <f t="shared" si="3"/>
        <v>0.11616889422646814</v>
      </c>
      <c r="H30" s="63">
        <f t="shared" si="3"/>
        <v>0.10580258995739411</v>
      </c>
      <c r="I30" s="13" t="s">
        <v>81</v>
      </c>
    </row>
    <row r="31" spans="2:9" ht="21" customHeight="1">
      <c r="B31" s="12" t="s">
        <v>575</v>
      </c>
      <c r="C31" s="63">
        <f t="shared" ref="C31:H37" si="4">C17/C$23</f>
        <v>0.30481489422132163</v>
      </c>
      <c r="D31" s="63">
        <f t="shared" si="4"/>
        <v>0.35457905311642163</v>
      </c>
      <c r="E31" s="63">
        <f t="shared" si="4"/>
        <v>0.25548069784058164</v>
      </c>
      <c r="F31" s="63">
        <f t="shared" si="4"/>
        <v>0.24014398577900625</v>
      </c>
      <c r="G31" s="63">
        <f t="shared" si="4"/>
        <v>0.29351768593826816</v>
      </c>
      <c r="H31" s="63">
        <f t="shared" si="4"/>
        <v>0.3296968339128552</v>
      </c>
      <c r="I31" s="13" t="s">
        <v>574</v>
      </c>
    </row>
    <row r="32" spans="2:9" ht="21" customHeight="1">
      <c r="B32" s="12" t="s">
        <v>84</v>
      </c>
      <c r="C32" s="63">
        <f t="shared" si="4"/>
        <v>0.38777711374774021</v>
      </c>
      <c r="D32" s="63">
        <f t="shared" si="4"/>
        <v>0.35678620195777294</v>
      </c>
      <c r="E32" s="63">
        <f t="shared" si="4"/>
        <v>0.244050759036885</v>
      </c>
      <c r="F32" s="63">
        <f t="shared" si="4"/>
        <v>0.22650797020024266</v>
      </c>
      <c r="G32" s="63">
        <f t="shared" si="4"/>
        <v>0.35486471861310598</v>
      </c>
      <c r="H32" s="63">
        <f t="shared" si="4"/>
        <v>0.3284591200984518</v>
      </c>
      <c r="I32" s="13" t="s">
        <v>83</v>
      </c>
    </row>
    <row r="33" spans="2:9" ht="21" customHeight="1">
      <c r="B33" s="12" t="s">
        <v>86</v>
      </c>
      <c r="C33" s="63">
        <f t="shared" si="4"/>
        <v>1.7851012428377407E-3</v>
      </c>
      <c r="D33" s="63">
        <f t="shared" si="4"/>
        <v>1.5244621185309763E-3</v>
      </c>
      <c r="E33" s="63">
        <f t="shared" si="4"/>
        <v>0</v>
      </c>
      <c r="F33" s="63">
        <f t="shared" si="4"/>
        <v>0</v>
      </c>
      <c r="G33" s="63">
        <f t="shared" si="4"/>
        <v>1.3763247343275367E-3</v>
      </c>
      <c r="H33" s="63">
        <f t="shared" si="4"/>
        <v>1.1929902936490345E-3</v>
      </c>
      <c r="I33" s="13" t="s">
        <v>780</v>
      </c>
    </row>
    <row r="34" spans="2:9" ht="21" customHeight="1">
      <c r="B34" s="12" t="s">
        <v>88</v>
      </c>
      <c r="C34" s="63">
        <f t="shared" si="4"/>
        <v>6.90119769403085E-2</v>
      </c>
      <c r="D34" s="63">
        <f t="shared" si="4"/>
        <v>7.2223190915015112E-2</v>
      </c>
      <c r="E34" s="63">
        <f t="shared" si="4"/>
        <v>1.9504529776679047E-2</v>
      </c>
      <c r="F34" s="63">
        <f t="shared" si="4"/>
        <v>1.2125433634573808E-2</v>
      </c>
      <c r="G34" s="63">
        <f t="shared" si="4"/>
        <v>5.7675095361182642E-2</v>
      </c>
      <c r="H34" s="63">
        <f t="shared" si="4"/>
        <v>5.9155819128659311E-2</v>
      </c>
      <c r="I34" s="13" t="s">
        <v>87</v>
      </c>
    </row>
    <row r="35" spans="2:9" ht="21" customHeight="1">
      <c r="B35" s="12" t="s">
        <v>282</v>
      </c>
      <c r="C35" s="63">
        <f t="shared" si="4"/>
        <v>1.4505029625463605E-2</v>
      </c>
      <c r="D35" s="63">
        <f t="shared" si="4"/>
        <v>1.0574769685507425E-2</v>
      </c>
      <c r="E35" s="63">
        <f t="shared" si="4"/>
        <v>3.0750877924737949E-2</v>
      </c>
      <c r="F35" s="63">
        <f t="shared" si="4"/>
        <v>3.0050730055318612E-2</v>
      </c>
      <c r="G35" s="63">
        <f t="shared" si="4"/>
        <v>1.8225222624156982E-2</v>
      </c>
      <c r="H35" s="63">
        <f t="shared" si="4"/>
        <v>1.4809530291648729E-2</v>
      </c>
      <c r="I35" s="13" t="s">
        <v>89</v>
      </c>
    </row>
    <row r="36" spans="2:9" ht="21" customHeight="1">
      <c r="B36" s="12" t="s">
        <v>769</v>
      </c>
      <c r="C36" s="63">
        <f t="shared" si="4"/>
        <v>9.4026250883164769E-2</v>
      </c>
      <c r="D36" s="63">
        <f t="shared" si="4"/>
        <v>9.1319823204296893E-2</v>
      </c>
      <c r="E36" s="63">
        <f t="shared" si="4"/>
        <v>0.37414694891792172</v>
      </c>
      <c r="F36" s="63">
        <f t="shared" si="4"/>
        <v>0.41124627616564124</v>
      </c>
      <c r="G36" s="63">
        <f t="shared" si="4"/>
        <v>0.15817205850249061</v>
      </c>
      <c r="H36" s="63">
        <f t="shared" si="4"/>
        <v>0.1608831163173417</v>
      </c>
      <c r="I36" s="13" t="s">
        <v>90</v>
      </c>
    </row>
    <row r="37" spans="2:9" ht="21" customHeight="1">
      <c r="B37" s="14" t="s">
        <v>768</v>
      </c>
      <c r="C37" s="84">
        <f t="shared" si="4"/>
        <v>1</v>
      </c>
      <c r="D37" s="84">
        <f t="shared" si="4"/>
        <v>1</v>
      </c>
      <c r="E37" s="84">
        <f t="shared" si="4"/>
        <v>1</v>
      </c>
      <c r="F37" s="84">
        <f t="shared" si="4"/>
        <v>1</v>
      </c>
      <c r="G37" s="84">
        <f t="shared" si="4"/>
        <v>1</v>
      </c>
      <c r="H37" s="84">
        <f t="shared" si="4"/>
        <v>1</v>
      </c>
      <c r="I37" s="15" t="s">
        <v>91</v>
      </c>
    </row>
  </sheetData>
  <mergeCells count="20">
    <mergeCell ref="B6:I6"/>
    <mergeCell ref="B8:I8"/>
    <mergeCell ref="B13:B15"/>
    <mergeCell ref="C13:D13"/>
    <mergeCell ref="E13:F13"/>
    <mergeCell ref="G13:H13"/>
    <mergeCell ref="I13:I15"/>
    <mergeCell ref="C14:D14"/>
    <mergeCell ref="E14:F14"/>
    <mergeCell ref="G14:H14"/>
    <mergeCell ref="B9:I9"/>
    <mergeCell ref="B7:I7"/>
    <mergeCell ref="B27:B29"/>
    <mergeCell ref="C27:D27"/>
    <mergeCell ref="E27:F27"/>
    <mergeCell ref="G27:H27"/>
    <mergeCell ref="I27:I29"/>
    <mergeCell ref="C28:D28"/>
    <mergeCell ref="E28:F28"/>
    <mergeCell ref="G28:H28"/>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B1:I55"/>
  <sheetViews>
    <sheetView showGridLines="0" rightToLeft="1" view="pageBreakPreview" zoomScale="115" zoomScaleNormal="70" zoomScaleSheetLayoutView="115" workbookViewId="0">
      <selection activeCell="B9"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545</v>
      </c>
      <c r="C6" s="193"/>
      <c r="D6" s="193"/>
      <c r="E6" s="193"/>
      <c r="F6" s="193"/>
      <c r="G6" s="193"/>
      <c r="H6" s="193"/>
      <c r="I6" s="193"/>
    </row>
    <row r="7" spans="2:9" ht="20.25" customHeight="1">
      <c r="B7" s="201" t="s">
        <v>537</v>
      </c>
      <c r="C7" s="201"/>
      <c r="D7" s="201"/>
      <c r="E7" s="201"/>
      <c r="F7" s="201"/>
      <c r="G7" s="201"/>
      <c r="H7" s="201"/>
      <c r="I7" s="201"/>
    </row>
    <row r="8" spans="2:9" ht="20.25" customHeight="1">
      <c r="B8" s="194" t="s">
        <v>532</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686</v>
      </c>
      <c r="C11" s="69"/>
      <c r="D11" s="69"/>
      <c r="E11" s="69"/>
      <c r="F11" s="71"/>
      <c r="G11" s="71"/>
      <c r="H11" s="71"/>
      <c r="I11" s="54" t="s">
        <v>687</v>
      </c>
    </row>
    <row r="12" spans="2:9" ht="15" customHeight="1">
      <c r="B12" s="7" t="s">
        <v>13</v>
      </c>
      <c r="C12" s="3"/>
      <c r="D12" s="3"/>
      <c r="E12" s="3"/>
      <c r="F12" s="3"/>
      <c r="G12" s="3"/>
      <c r="H12" s="3"/>
      <c r="I12" s="8" t="s">
        <v>10</v>
      </c>
    </row>
    <row r="13" spans="2:9" ht="15" customHeight="1">
      <c r="B13" s="195" t="s">
        <v>8</v>
      </c>
      <c r="C13" s="198" t="s">
        <v>5</v>
      </c>
      <c r="D13" s="199"/>
      <c r="E13" s="198" t="s">
        <v>6</v>
      </c>
      <c r="F13" s="199"/>
      <c r="G13" s="198" t="s">
        <v>1</v>
      </c>
      <c r="H13" s="199"/>
      <c r="I13" s="195" t="s">
        <v>2</v>
      </c>
    </row>
    <row r="14" spans="2:9" ht="15" customHeight="1">
      <c r="B14" s="195"/>
      <c r="C14" s="196" t="s">
        <v>3</v>
      </c>
      <c r="D14" s="197"/>
      <c r="E14" s="196" t="s">
        <v>4</v>
      </c>
      <c r="F14" s="197"/>
      <c r="G14" s="196" t="s">
        <v>0</v>
      </c>
      <c r="H14" s="197"/>
      <c r="I14" s="195"/>
    </row>
    <row r="15" spans="2:9" ht="15" customHeight="1">
      <c r="B15" s="195"/>
      <c r="C15" s="48">
        <v>2020</v>
      </c>
      <c r="D15" s="78">
        <v>2021</v>
      </c>
      <c r="E15" s="78">
        <v>2020</v>
      </c>
      <c r="F15" s="78">
        <v>2021</v>
      </c>
      <c r="G15" s="78">
        <v>2020</v>
      </c>
      <c r="H15" s="78">
        <v>2021</v>
      </c>
      <c r="I15" s="195"/>
    </row>
    <row r="16" spans="2:9" ht="21" customHeight="1">
      <c r="B16" s="111" t="s">
        <v>771</v>
      </c>
      <c r="C16" s="112"/>
      <c r="D16" s="112"/>
      <c r="E16" s="112"/>
      <c r="F16" s="112"/>
      <c r="G16" s="113"/>
      <c r="H16" s="113"/>
      <c r="I16" s="114" t="s">
        <v>141</v>
      </c>
    </row>
    <row r="17" spans="2:9" ht="21" customHeight="1">
      <c r="B17" s="115" t="s">
        <v>768</v>
      </c>
      <c r="C17" s="116">
        <v>35208827.371612094</v>
      </c>
      <c r="D17" s="116">
        <v>38176211.699727096</v>
      </c>
      <c r="E17" s="116">
        <v>37629153.264915198</v>
      </c>
      <c r="F17" s="116">
        <v>40693226.452124484</v>
      </c>
      <c r="G17" s="116">
        <v>72837980.6365273</v>
      </c>
      <c r="H17" s="116">
        <v>78869438.15185158</v>
      </c>
      <c r="I17" s="117" t="s">
        <v>91</v>
      </c>
    </row>
    <row r="18" spans="2:9" ht="21" customHeight="1">
      <c r="B18" s="12" t="s">
        <v>142</v>
      </c>
      <c r="C18" s="61">
        <v>16571226.886047211</v>
      </c>
      <c r="D18" s="61">
        <v>16862826.221323933</v>
      </c>
      <c r="E18" s="61">
        <v>2219524.73516083</v>
      </c>
      <c r="F18" s="61">
        <v>2014940.2188174441</v>
      </c>
      <c r="G18" s="61">
        <v>18790751.621208042</v>
      </c>
      <c r="H18" s="61">
        <v>18877766.440141376</v>
      </c>
      <c r="I18" s="13" t="s">
        <v>132</v>
      </c>
    </row>
    <row r="19" spans="2:9" ht="21" customHeight="1">
      <c r="B19" s="12" t="s">
        <v>283</v>
      </c>
      <c r="C19" s="61">
        <v>1064895.5549545859</v>
      </c>
      <c r="D19" s="61">
        <v>1245154.5317121504</v>
      </c>
      <c r="E19" s="61">
        <v>128478.501202232</v>
      </c>
      <c r="F19" s="61">
        <v>150505.1550189408</v>
      </c>
      <c r="G19" s="61">
        <v>1193374.0561568178</v>
      </c>
      <c r="H19" s="61">
        <v>1395659.6867310912</v>
      </c>
      <c r="I19" s="13" t="s">
        <v>133</v>
      </c>
    </row>
    <row r="20" spans="2:9" ht="21" customHeight="1">
      <c r="B20" s="12" t="s">
        <v>143</v>
      </c>
      <c r="C20" s="61">
        <v>6059166.2611485636</v>
      </c>
      <c r="D20" s="61">
        <v>6113474.9435513439</v>
      </c>
      <c r="E20" s="61">
        <v>1932362.13493798</v>
      </c>
      <c r="F20" s="61">
        <v>1771300.4593061188</v>
      </c>
      <c r="G20" s="61">
        <v>7991528.3960865438</v>
      </c>
      <c r="H20" s="61">
        <v>7884775.4028574629</v>
      </c>
      <c r="I20" s="13" t="s">
        <v>134</v>
      </c>
    </row>
    <row r="21" spans="2:9" ht="21" customHeight="1">
      <c r="B21" s="12" t="s">
        <v>144</v>
      </c>
      <c r="C21" s="61">
        <v>4314184.7894136291</v>
      </c>
      <c r="D21" s="61">
        <v>5450543.6331091179</v>
      </c>
      <c r="E21" s="61">
        <v>578662.94466100005</v>
      </c>
      <c r="F21" s="61">
        <v>584305.51911230781</v>
      </c>
      <c r="G21" s="61">
        <v>4892847.7340746289</v>
      </c>
      <c r="H21" s="61">
        <v>6034849.1522214254</v>
      </c>
      <c r="I21" s="13" t="s">
        <v>135</v>
      </c>
    </row>
    <row r="22" spans="2:9" ht="21" customHeight="1">
      <c r="B22" s="12" t="s">
        <v>145</v>
      </c>
      <c r="C22" s="61">
        <v>746683.99859147391</v>
      </c>
      <c r="D22" s="61">
        <v>731980.37479075743</v>
      </c>
      <c r="E22" s="61">
        <v>4495064.3831479996</v>
      </c>
      <c r="F22" s="61">
        <v>4428604.1509879995</v>
      </c>
      <c r="G22" s="61">
        <v>5241748.3817394739</v>
      </c>
      <c r="H22" s="61">
        <v>5160584.5257787574</v>
      </c>
      <c r="I22" s="13" t="s">
        <v>136</v>
      </c>
    </row>
    <row r="23" spans="2:9" ht="21" customHeight="1">
      <c r="B23" s="12" t="s">
        <v>146</v>
      </c>
      <c r="C23" s="61">
        <v>1752659.6800036612</v>
      </c>
      <c r="D23" s="61">
        <v>1664194.2109074679</v>
      </c>
      <c r="E23" s="61">
        <v>133491.137367238</v>
      </c>
      <c r="F23" s="61">
        <v>132298.3525646216</v>
      </c>
      <c r="G23" s="61">
        <v>1886150.8173708993</v>
      </c>
      <c r="H23" s="61">
        <v>1796492.5634720894</v>
      </c>
      <c r="I23" s="13" t="s">
        <v>137</v>
      </c>
    </row>
    <row r="24" spans="2:9" ht="21" customHeight="1">
      <c r="B24" s="12" t="s">
        <v>147</v>
      </c>
      <c r="C24" s="61">
        <v>669728.11100000003</v>
      </c>
      <c r="D24" s="61">
        <v>765819.56403999997</v>
      </c>
      <c r="E24" s="61">
        <v>370573.27422000002</v>
      </c>
      <c r="F24" s="61">
        <v>384163.47157794517</v>
      </c>
      <c r="G24" s="61">
        <v>1040301.3852200001</v>
      </c>
      <c r="H24" s="61">
        <v>1149983.0356179453</v>
      </c>
      <c r="I24" s="13" t="s">
        <v>138</v>
      </c>
    </row>
    <row r="25" spans="2:9" ht="21" customHeight="1">
      <c r="B25" s="12" t="s">
        <v>148</v>
      </c>
      <c r="C25" s="61">
        <v>279898.28268370201</v>
      </c>
      <c r="D25" s="61">
        <v>257729.87060000002</v>
      </c>
      <c r="E25" s="61">
        <v>63142.091567472198</v>
      </c>
      <c r="F25" s="61">
        <v>102190.008</v>
      </c>
      <c r="G25" s="61">
        <v>343040.37425117422</v>
      </c>
      <c r="H25" s="61">
        <v>359919.87860000005</v>
      </c>
      <c r="I25" s="13" t="s">
        <v>139</v>
      </c>
    </row>
    <row r="26" spans="2:9" ht="21" customHeight="1">
      <c r="B26" s="12" t="s">
        <v>564</v>
      </c>
      <c r="C26" s="61">
        <v>1648364.1009923911</v>
      </c>
      <c r="D26" s="61">
        <v>1108539.9149000002</v>
      </c>
      <c r="E26" s="61">
        <v>0</v>
      </c>
      <c r="F26" s="61">
        <v>0</v>
      </c>
      <c r="G26" s="61">
        <v>1648364.1009923911</v>
      </c>
      <c r="H26" s="61">
        <v>1108539.9149000002</v>
      </c>
      <c r="I26" s="13" t="s">
        <v>269</v>
      </c>
    </row>
    <row r="27" spans="2:9" ht="21" customHeight="1">
      <c r="B27" s="14" t="s">
        <v>772</v>
      </c>
      <c r="C27" s="74">
        <f t="shared" ref="C27:H27" si="0">SUM(C17:C26)</f>
        <v>68315635.036447316</v>
      </c>
      <c r="D27" s="74">
        <f t="shared" si="0"/>
        <v>72376474.964661881</v>
      </c>
      <c r="E27" s="74">
        <f t="shared" si="0"/>
        <v>47550452.467179947</v>
      </c>
      <c r="F27" s="74">
        <f t="shared" si="0"/>
        <v>50261533.787509859</v>
      </c>
      <c r="G27" s="74">
        <f t="shared" si="0"/>
        <v>115866087.50362727</v>
      </c>
      <c r="H27" s="74">
        <f t="shared" si="0"/>
        <v>122638008.75217174</v>
      </c>
      <c r="I27" s="15" t="s">
        <v>140</v>
      </c>
    </row>
    <row r="28" spans="2:9" ht="21" customHeight="1"/>
    <row r="29" spans="2:9" ht="21" customHeight="1">
      <c r="B29" s="118" t="s">
        <v>773</v>
      </c>
      <c r="C29" s="119"/>
      <c r="D29" s="119"/>
      <c r="E29" s="119"/>
      <c r="F29" s="119"/>
      <c r="G29" s="120"/>
      <c r="H29" s="120"/>
      <c r="I29" s="121" t="s">
        <v>149</v>
      </c>
    </row>
    <row r="30" spans="2:9" ht="21" customHeight="1">
      <c r="B30" s="115" t="s">
        <v>160</v>
      </c>
      <c r="C30" s="122">
        <v>31290483.33162066</v>
      </c>
      <c r="D30" s="122">
        <v>32689768.424072552</v>
      </c>
      <c r="E30" s="122">
        <v>35936533.908240199</v>
      </c>
      <c r="F30" s="122">
        <v>38445642.830466077</v>
      </c>
      <c r="G30" s="122">
        <v>67227017.239860862</v>
      </c>
      <c r="H30" s="122">
        <v>71135411.254538625</v>
      </c>
      <c r="I30" s="117" t="s">
        <v>150</v>
      </c>
    </row>
    <row r="31" spans="2:9" ht="21" customHeight="1">
      <c r="B31" s="12" t="s">
        <v>161</v>
      </c>
      <c r="C31" s="61">
        <v>257677.04906999998</v>
      </c>
      <c r="D31" s="61">
        <v>239510.45903000003</v>
      </c>
      <c r="E31" s="61">
        <v>36076.871485600001</v>
      </c>
      <c r="F31" s="61">
        <v>23138.8974199</v>
      </c>
      <c r="G31" s="61">
        <v>293753.92055559997</v>
      </c>
      <c r="H31" s="61">
        <v>262649.35644990002</v>
      </c>
      <c r="I31" s="13" t="s">
        <v>151</v>
      </c>
    </row>
    <row r="32" spans="2:9" ht="21" customHeight="1">
      <c r="B32" s="12" t="s">
        <v>162</v>
      </c>
      <c r="C32" s="61">
        <v>3303429.3134783101</v>
      </c>
      <c r="D32" s="61">
        <v>3662632.3650080743</v>
      </c>
      <c r="E32" s="61">
        <v>904033.49734116194</v>
      </c>
      <c r="F32" s="61">
        <v>849541.04855499999</v>
      </c>
      <c r="G32" s="61">
        <v>4207462.8108194722</v>
      </c>
      <c r="H32" s="61">
        <v>4512173.4135630745</v>
      </c>
      <c r="I32" s="13" t="s">
        <v>152</v>
      </c>
    </row>
    <row r="33" spans="2:9" ht="21" customHeight="1">
      <c r="B33" s="12" t="s">
        <v>163</v>
      </c>
      <c r="C33" s="61">
        <v>3792114.9068854502</v>
      </c>
      <c r="D33" s="61">
        <v>4326279.9466955625</v>
      </c>
      <c r="E33" s="61">
        <v>289344.493128</v>
      </c>
      <c r="F33" s="61">
        <v>363269.15072999999</v>
      </c>
      <c r="G33" s="61">
        <v>4081459.4000134501</v>
      </c>
      <c r="H33" s="61">
        <v>4689549.0974255623</v>
      </c>
      <c r="I33" s="13" t="s">
        <v>153</v>
      </c>
    </row>
    <row r="34" spans="2:9" ht="21" customHeight="1">
      <c r="B34" s="12" t="s">
        <v>284</v>
      </c>
      <c r="C34" s="61">
        <v>350947.51184946159</v>
      </c>
      <c r="D34" s="61">
        <v>341573.64447286085</v>
      </c>
      <c r="E34" s="61">
        <v>69640.469790000003</v>
      </c>
      <c r="F34" s="61">
        <v>76270.42684</v>
      </c>
      <c r="G34" s="61">
        <v>420587.98163946159</v>
      </c>
      <c r="H34" s="61">
        <v>417844.07131286082</v>
      </c>
      <c r="I34" s="13" t="s">
        <v>154</v>
      </c>
    </row>
    <row r="35" spans="2:9" ht="21" customHeight="1">
      <c r="B35" s="12" t="s">
        <v>164</v>
      </c>
      <c r="C35" s="61">
        <v>6121863.1082555801</v>
      </c>
      <c r="D35" s="61">
        <v>7465560.3457208881</v>
      </c>
      <c r="E35" s="61">
        <v>4236497.4403505204</v>
      </c>
      <c r="F35" s="61">
        <v>4383603.3084505619</v>
      </c>
      <c r="G35" s="61">
        <v>10358360.548606101</v>
      </c>
      <c r="H35" s="61">
        <v>11849163.65417145</v>
      </c>
      <c r="I35" s="13" t="s">
        <v>155</v>
      </c>
    </row>
    <row r="36" spans="2:9" ht="21" customHeight="1">
      <c r="B36" s="12" t="s">
        <v>285</v>
      </c>
      <c r="C36" s="61">
        <v>139655.19273081099</v>
      </c>
      <c r="D36" s="61">
        <v>106808.4821581369</v>
      </c>
      <c r="E36" s="61">
        <v>0</v>
      </c>
      <c r="F36" s="61">
        <v>0</v>
      </c>
      <c r="G36" s="61">
        <v>139655.19273081099</v>
      </c>
      <c r="H36" s="61">
        <v>106808.4821581369</v>
      </c>
      <c r="I36" s="13" t="s">
        <v>156</v>
      </c>
    </row>
    <row r="37" spans="2:9" ht="21" customHeight="1">
      <c r="B37" s="12" t="s">
        <v>165</v>
      </c>
      <c r="C37" s="61">
        <v>1009459.0385999999</v>
      </c>
      <c r="D37" s="61">
        <v>1094709.787</v>
      </c>
      <c r="E37" s="61">
        <v>0</v>
      </c>
      <c r="F37" s="61">
        <v>0</v>
      </c>
      <c r="G37" s="61">
        <v>1009459.0385999999</v>
      </c>
      <c r="H37" s="61">
        <v>1094709.787</v>
      </c>
      <c r="I37" s="13" t="s">
        <v>157</v>
      </c>
    </row>
    <row r="38" spans="2:9" ht="21" customHeight="1">
      <c r="B38" s="12" t="s">
        <v>166</v>
      </c>
      <c r="C38" s="61">
        <v>394150.68424999999</v>
      </c>
      <c r="D38" s="61">
        <v>392514.00325999997</v>
      </c>
      <c r="E38" s="61">
        <v>73539.286433000001</v>
      </c>
      <c r="F38" s="61">
        <v>78210.468159999989</v>
      </c>
      <c r="G38" s="61">
        <v>467689.97068299999</v>
      </c>
      <c r="H38" s="61">
        <v>470724.47141999996</v>
      </c>
      <c r="I38" s="13" t="s">
        <v>158</v>
      </c>
    </row>
    <row r="39" spans="2:9" ht="21" customHeight="1">
      <c r="B39" s="12" t="s">
        <v>564</v>
      </c>
      <c r="C39" s="61">
        <v>57633.070439999996</v>
      </c>
      <c r="D39" s="61">
        <v>71956.041039999996</v>
      </c>
      <c r="E39" s="61">
        <v>0</v>
      </c>
      <c r="F39" s="61">
        <v>0</v>
      </c>
      <c r="G39" s="61">
        <v>57633.070439999996</v>
      </c>
      <c r="H39" s="61">
        <v>71956.041039999996</v>
      </c>
      <c r="I39" s="13" t="s">
        <v>269</v>
      </c>
    </row>
    <row r="40" spans="2:9" ht="21" customHeight="1">
      <c r="B40" s="14" t="s">
        <v>774</v>
      </c>
      <c r="C40" s="74">
        <f t="shared" ref="C40:H40" si="1">SUM(C30:C39)</f>
        <v>46717413.207180277</v>
      </c>
      <c r="D40" s="74">
        <f t="shared" si="1"/>
        <v>50391313.49845808</v>
      </c>
      <c r="E40" s="74">
        <f t="shared" si="1"/>
        <v>41545665.966768473</v>
      </c>
      <c r="F40" s="74">
        <f t="shared" si="1"/>
        <v>44219676.130621545</v>
      </c>
      <c r="G40" s="74">
        <f t="shared" si="1"/>
        <v>88263079.17394875</v>
      </c>
      <c r="H40" s="74">
        <f t="shared" si="1"/>
        <v>94610989.629079625</v>
      </c>
      <c r="I40" s="15" t="s">
        <v>159</v>
      </c>
    </row>
    <row r="41" spans="2:9" ht="21" customHeight="1"/>
    <row r="42" spans="2:9" ht="21" customHeight="1">
      <c r="B42" s="118" t="s">
        <v>176</v>
      </c>
      <c r="C42" s="119"/>
      <c r="D42" s="119"/>
      <c r="E42" s="119"/>
      <c r="F42" s="119"/>
      <c r="G42" s="120"/>
      <c r="H42" s="120"/>
      <c r="I42" s="121" t="s">
        <v>167</v>
      </c>
    </row>
    <row r="43" spans="2:9" ht="21" customHeight="1">
      <c r="B43" s="115" t="s">
        <v>177</v>
      </c>
      <c r="C43" s="122">
        <v>692600.02266238793</v>
      </c>
      <c r="D43" s="122">
        <v>-5087.8209999999999</v>
      </c>
      <c r="E43" s="122">
        <v>26469.4474023691</v>
      </c>
      <c r="F43" s="122">
        <v>31801.267795799969</v>
      </c>
      <c r="G43" s="122">
        <v>719069.47006475704</v>
      </c>
      <c r="H43" s="122">
        <v>26713.44679579997</v>
      </c>
      <c r="I43" s="117" t="s">
        <v>168</v>
      </c>
    </row>
    <row r="44" spans="2:9" ht="21" customHeight="1">
      <c r="B44" s="12" t="s">
        <v>178</v>
      </c>
      <c r="C44" s="61">
        <v>7418570.9170000004</v>
      </c>
      <c r="D44" s="61">
        <v>7295670.9170000004</v>
      </c>
      <c r="E44" s="61">
        <v>0</v>
      </c>
      <c r="F44" s="61">
        <v>0</v>
      </c>
      <c r="G44" s="61">
        <v>7418570.9170000004</v>
      </c>
      <c r="H44" s="61">
        <v>7295670.9170000004</v>
      </c>
      <c r="I44" s="13" t="s">
        <v>169</v>
      </c>
    </row>
    <row r="45" spans="2:9" ht="21" customHeight="1">
      <c r="B45" s="12" t="s">
        <v>179</v>
      </c>
      <c r="C45" s="61">
        <v>112123.701</v>
      </c>
      <c r="D45" s="61">
        <v>111117.0534</v>
      </c>
      <c r="E45" s="61">
        <v>0</v>
      </c>
      <c r="F45" s="61">
        <v>0</v>
      </c>
      <c r="G45" s="61">
        <v>112123.701</v>
      </c>
      <c r="H45" s="61">
        <v>111117.0534</v>
      </c>
      <c r="I45" s="13" t="s">
        <v>170</v>
      </c>
    </row>
    <row r="46" spans="2:9" ht="21" customHeight="1">
      <c r="B46" s="12" t="s">
        <v>180</v>
      </c>
      <c r="C46" s="61">
        <v>-35972.966999999997</v>
      </c>
      <c r="D46" s="61">
        <v>-35972.966999999997</v>
      </c>
      <c r="E46" s="61">
        <v>0</v>
      </c>
      <c r="F46" s="61">
        <v>0</v>
      </c>
      <c r="G46" s="61">
        <v>-35972.966999999997</v>
      </c>
      <c r="H46" s="61">
        <v>-35972.966999999997</v>
      </c>
      <c r="I46" s="13" t="s">
        <v>171</v>
      </c>
    </row>
    <row r="47" spans="2:9" ht="21" customHeight="1">
      <c r="B47" s="12" t="s">
        <v>586</v>
      </c>
      <c r="C47" s="61">
        <v>15000</v>
      </c>
      <c r="D47" s="61">
        <v>15000</v>
      </c>
      <c r="E47" s="61">
        <v>0</v>
      </c>
      <c r="F47" s="61">
        <v>0</v>
      </c>
      <c r="G47" s="61">
        <v>15000</v>
      </c>
      <c r="H47" s="61">
        <v>15000</v>
      </c>
      <c r="I47" s="13" t="s">
        <v>585</v>
      </c>
    </row>
    <row r="48" spans="2:9" ht="21" customHeight="1">
      <c r="B48" s="12" t="s">
        <v>181</v>
      </c>
      <c r="C48" s="61">
        <v>3843806.7262325231</v>
      </c>
      <c r="D48" s="61">
        <v>3930138.6979903341</v>
      </c>
      <c r="E48" s="61">
        <v>598864.15801542997</v>
      </c>
      <c r="F48" s="61">
        <v>69081.628534788368</v>
      </c>
      <c r="G48" s="61">
        <v>4442670.8842479531</v>
      </c>
      <c r="H48" s="61">
        <v>3999220.3265251224</v>
      </c>
      <c r="I48" s="13" t="s">
        <v>172</v>
      </c>
    </row>
    <row r="49" spans="2:9" ht="21" customHeight="1">
      <c r="B49" s="12" t="s">
        <v>185</v>
      </c>
      <c r="C49" s="61">
        <v>0</v>
      </c>
      <c r="D49" s="61">
        <v>0</v>
      </c>
      <c r="E49" s="61">
        <v>5157001.2380991606</v>
      </c>
      <c r="F49" s="61">
        <v>5802768.4738769419</v>
      </c>
      <c r="G49" s="61">
        <v>5157001.2380991606</v>
      </c>
      <c r="H49" s="61">
        <v>5802768.4738769419</v>
      </c>
      <c r="I49" s="13" t="s">
        <v>184</v>
      </c>
    </row>
    <row r="50" spans="2:9" ht="21" customHeight="1">
      <c r="B50" s="12" t="s">
        <v>182</v>
      </c>
      <c r="C50" s="61">
        <v>134204.56039415492</v>
      </c>
      <c r="D50" s="61">
        <v>146549.89559090839</v>
      </c>
      <c r="E50" s="61">
        <v>0</v>
      </c>
      <c r="F50" s="61">
        <v>0</v>
      </c>
      <c r="G50" s="61">
        <v>134204.56039415492</v>
      </c>
      <c r="H50" s="61">
        <v>146549.89559090839</v>
      </c>
      <c r="I50" s="13" t="s">
        <v>173</v>
      </c>
    </row>
    <row r="51" spans="2:9" ht="21" customHeight="1">
      <c r="B51" s="12" t="s">
        <v>577</v>
      </c>
      <c r="C51" s="61">
        <v>9417888.8648719788</v>
      </c>
      <c r="D51" s="61">
        <v>10527745.687094301</v>
      </c>
      <c r="E51" s="61">
        <v>222451.6579968</v>
      </c>
      <c r="F51" s="61">
        <v>138206.28426348654</v>
      </c>
      <c r="G51" s="61">
        <v>9640340.5228687786</v>
      </c>
      <c r="H51" s="61">
        <v>10665951.971357787</v>
      </c>
      <c r="I51" s="13" t="s">
        <v>576</v>
      </c>
    </row>
    <row r="52" spans="2:9" ht="21" customHeight="1">
      <c r="B52" s="14" t="s">
        <v>183</v>
      </c>
      <c r="C52" s="74">
        <f t="shared" ref="C52:F52" si="2">SUM(C43:C51)</f>
        <v>21598221.825161047</v>
      </c>
      <c r="D52" s="74">
        <f t="shared" si="2"/>
        <v>21985161.463075541</v>
      </c>
      <c r="E52" s="74">
        <f t="shared" si="2"/>
        <v>6004786.5015137596</v>
      </c>
      <c r="F52" s="74">
        <f t="shared" si="2"/>
        <v>6041857.6544710174</v>
      </c>
      <c r="G52" s="74">
        <f t="shared" ref="G52:H52" si="3">SUM(G43:G51)</f>
        <v>27603008.326674808</v>
      </c>
      <c r="H52" s="74">
        <f t="shared" si="3"/>
        <v>28027019.117546558</v>
      </c>
      <c r="I52" s="15" t="s">
        <v>174</v>
      </c>
    </row>
    <row r="53" spans="2:9" ht="21" customHeight="1"/>
    <row r="54" spans="2:9" ht="21" customHeight="1">
      <c r="B54" s="14" t="s">
        <v>775</v>
      </c>
      <c r="C54" s="74">
        <f t="shared" ref="C54:F54" si="4">SUM(C40+C52)</f>
        <v>68315635.032341331</v>
      </c>
      <c r="D54" s="74">
        <f t="shared" si="4"/>
        <v>72376474.961533621</v>
      </c>
      <c r="E54" s="74">
        <f t="shared" si="4"/>
        <v>47550452.46828223</v>
      </c>
      <c r="F54" s="74">
        <f t="shared" si="4"/>
        <v>50261533.785092562</v>
      </c>
      <c r="G54" s="74">
        <f t="shared" ref="G54:H54" si="5">SUM(G40+G52)</f>
        <v>115866087.50062355</v>
      </c>
      <c r="H54" s="74">
        <f t="shared" si="5"/>
        <v>122638008.74662618</v>
      </c>
      <c r="I54" s="15" t="s">
        <v>175</v>
      </c>
    </row>
    <row r="55" spans="2:9">
      <c r="C55" s="93"/>
      <c r="D55" s="93"/>
      <c r="E55" s="93"/>
      <c r="F55" s="93"/>
      <c r="G55" s="93"/>
      <c r="H55" s="93"/>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1:I55"/>
  <sheetViews>
    <sheetView showGridLines="0" rightToLeft="1" view="pageBreakPreview" zoomScale="130" zoomScaleNormal="60" zoomScaleSheetLayoutView="130" workbookViewId="0">
      <selection activeCell="B9" sqref="B6:I9"/>
    </sheetView>
  </sheetViews>
  <sheetFormatPr defaultRowHeight="13.2"/>
  <cols>
    <col min="1" max="1" width="6.6640625" customWidth="1"/>
    <col min="2" max="2" width="45.6640625" customWidth="1"/>
    <col min="3" max="3" width="16.5546875" customWidth="1"/>
    <col min="4" max="4" width="15.6640625" customWidth="1"/>
    <col min="5" max="5" width="14.33203125" customWidth="1"/>
    <col min="6" max="6" width="14.88671875" customWidth="1"/>
    <col min="7" max="7" width="16.88671875" customWidth="1"/>
    <col min="8" max="8" width="17.332031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545</v>
      </c>
      <c r="C6" s="193"/>
      <c r="D6" s="193"/>
      <c r="E6" s="193"/>
      <c r="F6" s="193"/>
      <c r="G6" s="193"/>
      <c r="H6" s="193"/>
      <c r="I6" s="193"/>
    </row>
    <row r="7" spans="2:9" ht="20.25" customHeight="1">
      <c r="B7" s="201" t="s">
        <v>538</v>
      </c>
      <c r="C7" s="201"/>
      <c r="D7" s="201"/>
      <c r="E7" s="201"/>
      <c r="F7" s="201"/>
      <c r="G7" s="201"/>
      <c r="H7" s="201"/>
      <c r="I7" s="201"/>
    </row>
    <row r="8" spans="2:9" ht="20.25" customHeight="1">
      <c r="B8" s="194" t="s">
        <v>532</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688</v>
      </c>
      <c r="C11" s="69"/>
      <c r="D11" s="69"/>
      <c r="E11" s="69"/>
      <c r="F11" s="71"/>
      <c r="G11" s="71"/>
      <c r="H11" s="71"/>
      <c r="I11" s="54" t="s">
        <v>689</v>
      </c>
    </row>
    <row r="12" spans="2:9" ht="15" customHeight="1">
      <c r="B12" s="7" t="s">
        <v>13</v>
      </c>
      <c r="C12" s="3"/>
      <c r="D12" s="3"/>
      <c r="E12" s="3"/>
      <c r="F12" s="3"/>
      <c r="G12" s="3"/>
      <c r="H12" s="3"/>
      <c r="I12" s="8" t="s">
        <v>10</v>
      </c>
    </row>
    <row r="13" spans="2:9" ht="15" customHeight="1">
      <c r="B13" s="195" t="s">
        <v>8</v>
      </c>
      <c r="C13" s="198" t="s">
        <v>48</v>
      </c>
      <c r="D13" s="199"/>
      <c r="E13" s="198" t="s">
        <v>47</v>
      </c>
      <c r="F13" s="199"/>
      <c r="G13" s="198" t="s">
        <v>5</v>
      </c>
      <c r="H13" s="199"/>
      <c r="I13" s="195" t="s">
        <v>2</v>
      </c>
    </row>
    <row r="14" spans="2:9" ht="15" customHeight="1">
      <c r="B14" s="195"/>
      <c r="C14" s="196" t="s">
        <v>46</v>
      </c>
      <c r="D14" s="197"/>
      <c r="E14" s="196" t="s">
        <v>777</v>
      </c>
      <c r="F14" s="197"/>
      <c r="G14" s="196" t="s">
        <v>3</v>
      </c>
      <c r="H14" s="197"/>
      <c r="I14" s="195"/>
    </row>
    <row r="15" spans="2:9" ht="15" customHeight="1">
      <c r="B15" s="195"/>
      <c r="C15" s="78">
        <v>2020</v>
      </c>
      <c r="D15" s="78">
        <v>2021</v>
      </c>
      <c r="E15" s="78">
        <v>2020</v>
      </c>
      <c r="F15" s="78">
        <v>2021</v>
      </c>
      <c r="G15" s="78">
        <v>2020</v>
      </c>
      <c r="H15" s="78">
        <v>2021</v>
      </c>
      <c r="I15" s="195"/>
    </row>
    <row r="16" spans="2:9" ht="21" customHeight="1">
      <c r="B16" s="111" t="s">
        <v>771</v>
      </c>
      <c r="C16" s="112"/>
      <c r="D16" s="112"/>
      <c r="E16" s="112"/>
      <c r="F16" s="112"/>
      <c r="G16" s="113"/>
      <c r="H16" s="113"/>
      <c r="I16" s="114" t="s">
        <v>141</v>
      </c>
    </row>
    <row r="17" spans="2:9" ht="21" customHeight="1">
      <c r="B17" s="115" t="s">
        <v>768</v>
      </c>
      <c r="C17" s="116">
        <v>27146236.2032323</v>
      </c>
      <c r="D17" s="116">
        <v>29875356.991653059</v>
      </c>
      <c r="E17" s="116">
        <v>8062591.1683797901</v>
      </c>
      <c r="F17" s="116">
        <v>8300854.7080740435</v>
      </c>
      <c r="G17" s="116">
        <v>35208827.371612087</v>
      </c>
      <c r="H17" s="116">
        <v>38176211.699727103</v>
      </c>
      <c r="I17" s="117" t="s">
        <v>91</v>
      </c>
    </row>
    <row r="18" spans="2:9" ht="21" customHeight="1">
      <c r="B18" s="12" t="s">
        <v>142</v>
      </c>
      <c r="C18" s="61">
        <v>14584397.0097994</v>
      </c>
      <c r="D18" s="61">
        <v>14817628.895009827</v>
      </c>
      <c r="E18" s="61">
        <v>1986829.87624781</v>
      </c>
      <c r="F18" s="61">
        <v>2045197.3263141075</v>
      </c>
      <c r="G18" s="61">
        <v>16571226.886047211</v>
      </c>
      <c r="H18" s="61">
        <v>16862826.221323933</v>
      </c>
      <c r="I18" s="13" t="s">
        <v>132</v>
      </c>
    </row>
    <row r="19" spans="2:9" ht="21" customHeight="1">
      <c r="B19" s="12" t="s">
        <v>283</v>
      </c>
      <c r="C19" s="61">
        <v>826102.24606122996</v>
      </c>
      <c r="D19" s="61">
        <v>1012584.1754043341</v>
      </c>
      <c r="E19" s="61">
        <v>238793.30889335601</v>
      </c>
      <c r="F19" s="61">
        <v>232570.35630781631</v>
      </c>
      <c r="G19" s="61">
        <v>1064895.5549545861</v>
      </c>
      <c r="H19" s="61">
        <v>1245154.5317121504</v>
      </c>
      <c r="I19" s="13" t="s">
        <v>133</v>
      </c>
    </row>
    <row r="20" spans="2:9" ht="21" customHeight="1">
      <c r="B20" s="12" t="s">
        <v>143</v>
      </c>
      <c r="C20" s="61">
        <v>5069366.0084103802</v>
      </c>
      <c r="D20" s="61">
        <v>5126844.448224212</v>
      </c>
      <c r="E20" s="61">
        <v>989800.25273818302</v>
      </c>
      <c r="F20" s="61">
        <v>986630.49532713275</v>
      </c>
      <c r="G20" s="61">
        <v>6059166.2611485636</v>
      </c>
      <c r="H20" s="61">
        <v>6113474.9435513448</v>
      </c>
      <c r="I20" s="13" t="s">
        <v>134</v>
      </c>
    </row>
    <row r="21" spans="2:9" ht="21" customHeight="1">
      <c r="B21" s="12" t="s">
        <v>144</v>
      </c>
      <c r="C21" s="61">
        <v>3133439.5238139201</v>
      </c>
      <c r="D21" s="61">
        <v>4108370.5541828782</v>
      </c>
      <c r="E21" s="61">
        <v>1180745.2655997099</v>
      </c>
      <c r="F21" s="61">
        <v>1342173.0789262399</v>
      </c>
      <c r="G21" s="61">
        <v>4314184.78941363</v>
      </c>
      <c r="H21" s="61">
        <v>5450543.6331091179</v>
      </c>
      <c r="I21" s="13" t="s">
        <v>135</v>
      </c>
    </row>
    <row r="22" spans="2:9" ht="21" customHeight="1">
      <c r="B22" s="12" t="s">
        <v>145</v>
      </c>
      <c r="C22" s="61">
        <v>509186.400746017</v>
      </c>
      <c r="D22" s="61">
        <v>506769.94143376633</v>
      </c>
      <c r="E22" s="61">
        <v>237497.597845457</v>
      </c>
      <c r="F22" s="61">
        <v>225210.43335699113</v>
      </c>
      <c r="G22" s="61">
        <v>746683.99859147402</v>
      </c>
      <c r="H22" s="61">
        <v>731980.37479075743</v>
      </c>
      <c r="I22" s="13" t="s">
        <v>136</v>
      </c>
    </row>
    <row r="23" spans="2:9" ht="21" customHeight="1">
      <c r="B23" s="12" t="s">
        <v>146</v>
      </c>
      <c r="C23" s="61">
        <v>1594591.73991892</v>
      </c>
      <c r="D23" s="61">
        <v>1510421.6927630012</v>
      </c>
      <c r="E23" s="61">
        <v>158067.94008474099</v>
      </c>
      <c r="F23" s="61">
        <v>153772.51814446651</v>
      </c>
      <c r="G23" s="61">
        <v>1752659.680003661</v>
      </c>
      <c r="H23" s="61">
        <v>1664194.2109074676</v>
      </c>
      <c r="I23" s="13" t="s">
        <v>137</v>
      </c>
    </row>
    <row r="24" spans="2:9" ht="21" customHeight="1">
      <c r="B24" s="12" t="s">
        <v>147</v>
      </c>
      <c r="C24" s="61">
        <v>392899.86499999999</v>
      </c>
      <c r="D24" s="61">
        <v>452170.42203999998</v>
      </c>
      <c r="E24" s="61">
        <v>276828.24599999998</v>
      </c>
      <c r="F24" s="61">
        <v>313649.14199999999</v>
      </c>
      <c r="G24" s="61">
        <v>669728.11100000003</v>
      </c>
      <c r="H24" s="61">
        <v>765819.56403999997</v>
      </c>
      <c r="I24" s="13" t="s">
        <v>138</v>
      </c>
    </row>
    <row r="25" spans="2:9" ht="21" customHeight="1">
      <c r="B25" s="12" t="s">
        <v>148</v>
      </c>
      <c r="C25" s="61">
        <v>158326.149855892</v>
      </c>
      <c r="D25" s="61">
        <v>135437.06036000003</v>
      </c>
      <c r="E25" s="61">
        <v>121572.13282781</v>
      </c>
      <c r="F25" s="61">
        <v>122292.81023999999</v>
      </c>
      <c r="G25" s="61">
        <v>279898.28268370201</v>
      </c>
      <c r="H25" s="61">
        <v>257729.87060000002</v>
      </c>
      <c r="I25" s="13" t="s">
        <v>139</v>
      </c>
    </row>
    <row r="26" spans="2:9" ht="21" customHeight="1">
      <c r="B26" s="12" t="s">
        <v>564</v>
      </c>
      <c r="C26" s="61">
        <v>0</v>
      </c>
      <c r="D26" s="61">
        <v>0</v>
      </c>
      <c r="E26" s="61">
        <v>1648364.1009923911</v>
      </c>
      <c r="F26" s="61">
        <v>1108539.9149000002</v>
      </c>
      <c r="G26" s="61">
        <v>1648364.1009923911</v>
      </c>
      <c r="H26" s="61">
        <v>1108539.9149000002</v>
      </c>
      <c r="I26" s="13" t="s">
        <v>269</v>
      </c>
    </row>
    <row r="27" spans="2:9" ht="21" customHeight="1">
      <c r="B27" s="14" t="s">
        <v>772</v>
      </c>
      <c r="C27" s="74">
        <f t="shared" ref="C27:H27" si="0">SUM(C17:C26)</f>
        <v>53414545.146838054</v>
      </c>
      <c r="D27" s="74">
        <f t="shared" si="0"/>
        <v>57545584.181071073</v>
      </c>
      <c r="E27" s="74">
        <f t="shared" si="0"/>
        <v>14901089.889609247</v>
      </c>
      <c r="F27" s="74">
        <f t="shared" si="0"/>
        <v>14830890.783590797</v>
      </c>
      <c r="G27" s="74">
        <f t="shared" si="0"/>
        <v>68315635.036447316</v>
      </c>
      <c r="H27" s="74">
        <f t="shared" si="0"/>
        <v>72376474.964661896</v>
      </c>
      <c r="I27" s="15" t="s">
        <v>140</v>
      </c>
    </row>
    <row r="28" spans="2:9" ht="21" customHeight="1"/>
    <row r="29" spans="2:9" ht="21" customHeight="1">
      <c r="B29" s="118" t="s">
        <v>773</v>
      </c>
      <c r="C29" s="119"/>
      <c r="D29" s="119"/>
      <c r="E29" s="119"/>
      <c r="F29" s="119"/>
      <c r="G29" s="120"/>
      <c r="H29" s="120"/>
      <c r="I29" s="121" t="s">
        <v>149</v>
      </c>
    </row>
    <row r="30" spans="2:9" ht="21" customHeight="1">
      <c r="B30" s="115" t="s">
        <v>160</v>
      </c>
      <c r="C30" s="122">
        <v>24635154.887945499</v>
      </c>
      <c r="D30" s="122">
        <v>25705940.983688097</v>
      </c>
      <c r="E30" s="122">
        <v>6655328.4436751604</v>
      </c>
      <c r="F30" s="122">
        <v>6983827.4403844522</v>
      </c>
      <c r="G30" s="122">
        <v>31290483.33162066</v>
      </c>
      <c r="H30" s="122">
        <v>32689768.424072549</v>
      </c>
      <c r="I30" s="117" t="s">
        <v>150</v>
      </c>
    </row>
    <row r="31" spans="2:9" ht="21" customHeight="1">
      <c r="B31" s="12" t="s">
        <v>161</v>
      </c>
      <c r="C31" s="61">
        <v>244421.42178999999</v>
      </c>
      <c r="D31" s="61">
        <v>219494.34803000002</v>
      </c>
      <c r="E31" s="61">
        <v>13255.627279999999</v>
      </c>
      <c r="F31" s="61">
        <v>20016.111000000001</v>
      </c>
      <c r="G31" s="61">
        <v>257677.04906999998</v>
      </c>
      <c r="H31" s="61">
        <v>239510.45903000003</v>
      </c>
      <c r="I31" s="13" t="s">
        <v>151</v>
      </c>
    </row>
    <row r="32" spans="2:9" ht="21" customHeight="1">
      <c r="B32" s="12" t="s">
        <v>162</v>
      </c>
      <c r="C32" s="61">
        <v>2974759.2969610803</v>
      </c>
      <c r="D32" s="61">
        <v>3284520.9950441741</v>
      </c>
      <c r="E32" s="61">
        <v>328670.01651722996</v>
      </c>
      <c r="F32" s="61">
        <v>378111.36996389995</v>
      </c>
      <c r="G32" s="61">
        <v>3303429.3134783101</v>
      </c>
      <c r="H32" s="61">
        <v>3662632.3650080739</v>
      </c>
      <c r="I32" s="13" t="s">
        <v>152</v>
      </c>
    </row>
    <row r="33" spans="2:9" ht="21" customHeight="1">
      <c r="B33" s="12" t="s">
        <v>163</v>
      </c>
      <c r="C33" s="61">
        <v>2825398.10866545</v>
      </c>
      <c r="D33" s="61">
        <v>3351597.7104415628</v>
      </c>
      <c r="E33" s="61">
        <v>966716.79822</v>
      </c>
      <c r="F33" s="61">
        <v>974682.23625399999</v>
      </c>
      <c r="G33" s="61">
        <v>3792114.9068854498</v>
      </c>
      <c r="H33" s="61">
        <v>4326279.9466955625</v>
      </c>
      <c r="I33" s="13" t="s">
        <v>153</v>
      </c>
    </row>
    <row r="34" spans="2:9" ht="21" customHeight="1">
      <c r="B34" s="12" t="s">
        <v>284</v>
      </c>
      <c r="C34" s="61">
        <v>280780.42274096201</v>
      </c>
      <c r="D34" s="61">
        <v>278008.24949564185</v>
      </c>
      <c r="E34" s="61">
        <v>70167.089108499596</v>
      </c>
      <c r="F34" s="61">
        <v>63565.394977219032</v>
      </c>
      <c r="G34" s="61">
        <v>350947.51184946159</v>
      </c>
      <c r="H34" s="61">
        <v>341573.64447286091</v>
      </c>
      <c r="I34" s="13" t="s">
        <v>154</v>
      </c>
    </row>
    <row r="35" spans="2:9" ht="21" customHeight="1">
      <c r="B35" s="12" t="s">
        <v>164</v>
      </c>
      <c r="C35" s="61">
        <v>3108283.27585326</v>
      </c>
      <c r="D35" s="61">
        <v>4099296.2979916786</v>
      </c>
      <c r="E35" s="61">
        <v>3013579.8324023201</v>
      </c>
      <c r="F35" s="61">
        <v>3366264.0477292095</v>
      </c>
      <c r="G35" s="61">
        <v>6121863.1082555801</v>
      </c>
      <c r="H35" s="61">
        <v>7465560.3457208881</v>
      </c>
      <c r="I35" s="13" t="s">
        <v>155</v>
      </c>
    </row>
    <row r="36" spans="2:9" ht="21" customHeight="1">
      <c r="B36" s="12" t="s">
        <v>285</v>
      </c>
      <c r="C36" s="61">
        <v>0</v>
      </c>
      <c r="D36" s="61">
        <v>0</v>
      </c>
      <c r="E36" s="61">
        <v>139655.19273081099</v>
      </c>
      <c r="F36" s="61">
        <v>106808.4821581369</v>
      </c>
      <c r="G36" s="61">
        <v>139655.19273081099</v>
      </c>
      <c r="H36" s="61">
        <v>106808.4821581369</v>
      </c>
      <c r="I36" s="13" t="s">
        <v>156</v>
      </c>
    </row>
    <row r="37" spans="2:9" ht="21" customHeight="1">
      <c r="B37" s="12" t="s">
        <v>165</v>
      </c>
      <c r="C37" s="61">
        <v>710322.05129999993</v>
      </c>
      <c r="D37" s="61">
        <v>890857.78699999989</v>
      </c>
      <c r="E37" s="61">
        <v>299136.98730000004</v>
      </c>
      <c r="F37" s="61">
        <v>203852</v>
      </c>
      <c r="G37" s="61">
        <v>1009459.0386</v>
      </c>
      <c r="H37" s="61">
        <v>1094709.787</v>
      </c>
      <c r="I37" s="13" t="s">
        <v>157</v>
      </c>
    </row>
    <row r="38" spans="2:9" ht="21" customHeight="1">
      <c r="B38" s="12" t="s">
        <v>166</v>
      </c>
      <c r="C38" s="61">
        <v>356572.53476000001</v>
      </c>
      <c r="D38" s="61">
        <v>352192.09561000002</v>
      </c>
      <c r="E38" s="61">
        <v>37578.149490000003</v>
      </c>
      <c r="F38" s="61">
        <v>40321.907650000001</v>
      </c>
      <c r="G38" s="61">
        <v>394150.68424999999</v>
      </c>
      <c r="H38" s="61">
        <v>392514.00326000003</v>
      </c>
      <c r="I38" s="13" t="s">
        <v>158</v>
      </c>
    </row>
    <row r="39" spans="2:9" ht="21" customHeight="1">
      <c r="B39" s="12" t="s">
        <v>564</v>
      </c>
      <c r="C39" s="61">
        <v>6306.1864400000004</v>
      </c>
      <c r="D39" s="61">
        <v>2897.9210400000002</v>
      </c>
      <c r="E39" s="61">
        <v>51326.883999999998</v>
      </c>
      <c r="F39" s="61">
        <v>69058.12</v>
      </c>
      <c r="G39" s="61">
        <v>57633.070439999996</v>
      </c>
      <c r="H39" s="61">
        <v>71956.041039999996</v>
      </c>
      <c r="I39" s="13" t="s">
        <v>269</v>
      </c>
    </row>
    <row r="40" spans="2:9" ht="21" customHeight="1">
      <c r="B40" s="14" t="s">
        <v>774</v>
      </c>
      <c r="C40" s="74">
        <f t="shared" ref="C40:H40" si="1">SUM(C30:C39)</f>
        <v>35141998.186456248</v>
      </c>
      <c r="D40" s="74">
        <f t="shared" si="1"/>
        <v>38184806.388341159</v>
      </c>
      <c r="E40" s="74">
        <f t="shared" si="1"/>
        <v>11575415.020724021</v>
      </c>
      <c r="F40" s="74">
        <f t="shared" si="1"/>
        <v>12206507.110116916</v>
      </c>
      <c r="G40" s="74">
        <f t="shared" si="1"/>
        <v>46717413.207180277</v>
      </c>
      <c r="H40" s="74">
        <f t="shared" si="1"/>
        <v>50391313.49845808</v>
      </c>
      <c r="I40" s="15" t="s">
        <v>159</v>
      </c>
    </row>
    <row r="41" spans="2:9" ht="21" customHeight="1"/>
    <row r="42" spans="2:9" ht="21" customHeight="1">
      <c r="B42" s="118" t="s">
        <v>176</v>
      </c>
      <c r="C42" s="119"/>
      <c r="D42" s="119"/>
      <c r="E42" s="119"/>
      <c r="F42" s="119"/>
      <c r="G42" s="120"/>
      <c r="H42" s="120"/>
      <c r="I42" s="121" t="s">
        <v>167</v>
      </c>
    </row>
    <row r="43" spans="2:9" ht="21" customHeight="1">
      <c r="B43" s="115" t="s">
        <v>177</v>
      </c>
      <c r="C43" s="122">
        <v>0</v>
      </c>
      <c r="D43" s="122">
        <v>0</v>
      </c>
      <c r="E43" s="122">
        <v>692600.02266238793</v>
      </c>
      <c r="F43" s="122">
        <v>-5087.8209999999999</v>
      </c>
      <c r="G43" s="122">
        <v>692600.02266238793</v>
      </c>
      <c r="H43" s="122">
        <v>-5087.8209999999999</v>
      </c>
      <c r="I43" s="117" t="s">
        <v>168</v>
      </c>
    </row>
    <row r="44" spans="2:9" ht="21" customHeight="1">
      <c r="B44" s="12" t="s">
        <v>178</v>
      </c>
      <c r="C44" s="61">
        <v>4463820.9170000004</v>
      </c>
      <c r="D44" s="61">
        <v>4307920.9170000004</v>
      </c>
      <c r="E44" s="61">
        <v>2954750</v>
      </c>
      <c r="F44" s="61">
        <v>2987750</v>
      </c>
      <c r="G44" s="61">
        <v>7418570.9170000004</v>
      </c>
      <c r="H44" s="61">
        <v>7295670.9170000004</v>
      </c>
      <c r="I44" s="13" t="s">
        <v>169</v>
      </c>
    </row>
    <row r="45" spans="2:9" ht="21" customHeight="1">
      <c r="B45" s="12" t="s">
        <v>179</v>
      </c>
      <c r="C45" s="61">
        <v>110925.311</v>
      </c>
      <c r="D45" s="61">
        <v>109918.6634</v>
      </c>
      <c r="E45" s="61">
        <v>1198.3900000000001</v>
      </c>
      <c r="F45" s="61">
        <v>1198.3900000000001</v>
      </c>
      <c r="G45" s="61">
        <v>112123.701</v>
      </c>
      <c r="H45" s="61">
        <v>111117.0534</v>
      </c>
      <c r="I45" s="13" t="s">
        <v>170</v>
      </c>
    </row>
    <row r="46" spans="2:9" ht="21" customHeight="1">
      <c r="B46" s="12" t="s">
        <v>180</v>
      </c>
      <c r="C46" s="61">
        <v>0</v>
      </c>
      <c r="D46" s="61">
        <v>0</v>
      </c>
      <c r="E46" s="61">
        <v>-35972.966999999997</v>
      </c>
      <c r="F46" s="61">
        <v>-35972.966999999997</v>
      </c>
      <c r="G46" s="61">
        <v>-35972.966999999997</v>
      </c>
      <c r="H46" s="61">
        <v>-35972.966999999997</v>
      </c>
      <c r="I46" s="13" t="s">
        <v>171</v>
      </c>
    </row>
    <row r="47" spans="2:9" ht="21" customHeight="1">
      <c r="B47" s="12" t="s">
        <v>586</v>
      </c>
      <c r="C47" s="61">
        <v>15000</v>
      </c>
      <c r="D47" s="61">
        <v>15000</v>
      </c>
      <c r="E47" s="61">
        <v>0</v>
      </c>
      <c r="F47" s="61">
        <v>0</v>
      </c>
      <c r="G47" s="61">
        <v>15000</v>
      </c>
      <c r="H47" s="61">
        <v>15000</v>
      </c>
      <c r="I47" s="13" t="s">
        <v>585</v>
      </c>
    </row>
    <row r="48" spans="2:9" ht="21" customHeight="1">
      <c r="B48" s="12" t="s">
        <v>181</v>
      </c>
      <c r="C48" s="61">
        <v>4380032.4320198298</v>
      </c>
      <c r="D48" s="61">
        <v>4517874.9841004228</v>
      </c>
      <c r="E48" s="61">
        <v>-536225.705787307</v>
      </c>
      <c r="F48" s="61">
        <v>-587736.28611008881</v>
      </c>
      <c r="G48" s="61">
        <v>3843806.7262325226</v>
      </c>
      <c r="H48" s="61">
        <v>3930138.6979903341</v>
      </c>
      <c r="I48" s="13" t="s">
        <v>172</v>
      </c>
    </row>
    <row r="49" spans="2:9" ht="21" customHeight="1">
      <c r="B49" s="12" t="s">
        <v>185</v>
      </c>
      <c r="C49" s="61">
        <v>0</v>
      </c>
      <c r="D49" s="61">
        <v>0</v>
      </c>
      <c r="E49" s="61">
        <v>0</v>
      </c>
      <c r="F49" s="61">
        <v>0</v>
      </c>
      <c r="G49" s="61">
        <v>0</v>
      </c>
      <c r="H49" s="61">
        <v>0</v>
      </c>
      <c r="I49" s="13" t="s">
        <v>184</v>
      </c>
    </row>
    <row r="50" spans="2:9" ht="21" customHeight="1">
      <c r="B50" s="12" t="s">
        <v>182</v>
      </c>
      <c r="C50" s="61">
        <v>61197.298999999999</v>
      </c>
      <c r="D50" s="61">
        <v>72195.719436124578</v>
      </c>
      <c r="E50" s="61">
        <v>73007.261394154906</v>
      </c>
      <c r="F50" s="61">
        <v>74354.176154783796</v>
      </c>
      <c r="G50" s="61">
        <v>134204.56039415492</v>
      </c>
      <c r="H50" s="61">
        <v>146549.89559090836</v>
      </c>
      <c r="I50" s="13" t="s">
        <v>173</v>
      </c>
    </row>
    <row r="51" spans="2:9" ht="21" customHeight="1">
      <c r="B51" s="12" t="s">
        <v>577</v>
      </c>
      <c r="C51" s="61">
        <v>9241571.0034693144</v>
      </c>
      <c r="D51" s="61">
        <v>10337867.506506886</v>
      </c>
      <c r="E51" s="61">
        <v>176317.86140266512</v>
      </c>
      <c r="F51" s="61">
        <v>189878.1805874127</v>
      </c>
      <c r="G51" s="61">
        <v>9417888.8648719788</v>
      </c>
      <c r="H51" s="61">
        <v>10527745.687094299</v>
      </c>
      <c r="I51" s="13" t="s">
        <v>576</v>
      </c>
    </row>
    <row r="52" spans="2:9" ht="21" customHeight="1">
      <c r="B52" s="14" t="s">
        <v>183</v>
      </c>
      <c r="C52" s="74">
        <f t="shared" ref="C52:F52" si="2">SUM(C43:C51)</f>
        <v>18272546.962489143</v>
      </c>
      <c r="D52" s="74">
        <f t="shared" si="2"/>
        <v>19360777.790443435</v>
      </c>
      <c r="E52" s="74">
        <f t="shared" si="2"/>
        <v>3325674.862671901</v>
      </c>
      <c r="F52" s="74">
        <f t="shared" si="2"/>
        <v>2624383.672632108</v>
      </c>
      <c r="G52" s="74">
        <f t="shared" ref="G52:H52" si="3">SUM(G43:G51)</f>
        <v>21598221.825161047</v>
      </c>
      <c r="H52" s="74">
        <f t="shared" si="3"/>
        <v>21985161.463075541</v>
      </c>
      <c r="I52" s="15" t="s">
        <v>174</v>
      </c>
    </row>
    <row r="53" spans="2:9" ht="21" customHeight="1"/>
    <row r="54" spans="2:9" ht="21" customHeight="1">
      <c r="B54" s="14" t="s">
        <v>775</v>
      </c>
      <c r="C54" s="74">
        <f t="shared" ref="C54:F54" si="4">SUM(C40+C52)</f>
        <v>53414545.148945391</v>
      </c>
      <c r="D54" s="74">
        <f t="shared" si="4"/>
        <v>57545584.178784594</v>
      </c>
      <c r="E54" s="74">
        <f t="shared" si="4"/>
        <v>14901089.883395921</v>
      </c>
      <c r="F54" s="74">
        <f t="shared" si="4"/>
        <v>14830890.782749023</v>
      </c>
      <c r="G54" s="74">
        <f t="shared" ref="G54:H54" si="5">SUM(G40+G52)</f>
        <v>68315635.032341331</v>
      </c>
      <c r="H54" s="74">
        <f t="shared" si="5"/>
        <v>72376474.961533621</v>
      </c>
      <c r="I54" s="15" t="s">
        <v>175</v>
      </c>
    </row>
    <row r="55" spans="2:9">
      <c r="C55" s="93"/>
      <c r="D55" s="93"/>
      <c r="E55" s="93"/>
      <c r="F55" s="93"/>
      <c r="G55" s="93"/>
      <c r="H55" s="93"/>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3" orientation="portrait" r:id="rId1"/>
  <headerFooter>
    <oddHeader>&amp;L&amp;"Calibri"&amp;10&amp;K317100CBUAE Classification: Public&amp;1#</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1:I47"/>
  <sheetViews>
    <sheetView showGridLines="0" rightToLeft="1" view="pageBreakPreview" zoomScale="115" zoomScaleNormal="70" zoomScaleSheetLayoutView="115" workbookViewId="0">
      <selection activeCell="B9"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546</v>
      </c>
      <c r="C6" s="193"/>
      <c r="D6" s="193"/>
      <c r="E6" s="193"/>
      <c r="F6" s="193"/>
      <c r="G6" s="193"/>
      <c r="H6" s="193"/>
      <c r="I6" s="193"/>
    </row>
    <row r="7" spans="2:9" ht="20.25" customHeight="1">
      <c r="B7" s="201" t="s">
        <v>537</v>
      </c>
      <c r="C7" s="201"/>
      <c r="D7" s="201"/>
      <c r="E7" s="201"/>
      <c r="F7" s="201"/>
      <c r="G7" s="201"/>
      <c r="H7" s="201"/>
      <c r="I7" s="201"/>
    </row>
    <row r="8" spans="2:9" ht="20.25" customHeight="1">
      <c r="B8" s="194" t="s">
        <v>533</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690</v>
      </c>
      <c r="C11" s="69"/>
      <c r="D11" s="69"/>
      <c r="E11" s="69"/>
      <c r="F11" s="71"/>
      <c r="G11" s="71"/>
      <c r="H11" s="71"/>
      <c r="I11" s="54" t="s">
        <v>691</v>
      </c>
    </row>
    <row r="12" spans="2:9" ht="15" customHeight="1">
      <c r="B12" s="7" t="s">
        <v>13</v>
      </c>
      <c r="C12" s="3"/>
      <c r="D12" s="3"/>
      <c r="E12" s="3"/>
      <c r="F12" s="3"/>
      <c r="G12" s="3"/>
      <c r="H12" s="3"/>
      <c r="I12" s="8" t="s">
        <v>10</v>
      </c>
    </row>
    <row r="13" spans="2:9" ht="15" customHeight="1">
      <c r="B13" s="195" t="s">
        <v>8</v>
      </c>
      <c r="C13" s="198" t="s">
        <v>5</v>
      </c>
      <c r="D13" s="199"/>
      <c r="E13" s="198" t="s">
        <v>6</v>
      </c>
      <c r="F13" s="199"/>
      <c r="G13" s="198" t="s">
        <v>1</v>
      </c>
      <c r="H13" s="199"/>
      <c r="I13" s="195" t="s">
        <v>2</v>
      </c>
    </row>
    <row r="14" spans="2:9" ht="15" customHeight="1">
      <c r="B14" s="195"/>
      <c r="C14" s="196" t="s">
        <v>3</v>
      </c>
      <c r="D14" s="197"/>
      <c r="E14" s="196" t="s">
        <v>4</v>
      </c>
      <c r="F14" s="197"/>
      <c r="G14" s="196" t="s">
        <v>0</v>
      </c>
      <c r="H14" s="197"/>
      <c r="I14" s="195"/>
    </row>
    <row r="15" spans="2:9" ht="15" customHeight="1">
      <c r="B15" s="195"/>
      <c r="C15" s="48">
        <v>2020</v>
      </c>
      <c r="D15" s="48">
        <v>2021</v>
      </c>
      <c r="E15" s="48">
        <v>2020</v>
      </c>
      <c r="F15" s="48">
        <v>2021</v>
      </c>
      <c r="G15" s="48">
        <v>2020</v>
      </c>
      <c r="H15" s="48">
        <v>2021</v>
      </c>
      <c r="I15" s="195"/>
    </row>
    <row r="16" spans="2:9" ht="21" customHeight="1">
      <c r="B16" s="118" t="s">
        <v>289</v>
      </c>
      <c r="C16" s="119"/>
      <c r="D16" s="119"/>
      <c r="E16" s="119"/>
      <c r="F16" s="119"/>
      <c r="G16" s="120"/>
      <c r="H16" s="120"/>
      <c r="I16" s="121" t="s">
        <v>188</v>
      </c>
    </row>
    <row r="17" spans="2:9" ht="21" customHeight="1">
      <c r="B17" s="12" t="s">
        <v>190</v>
      </c>
      <c r="C17" s="61">
        <v>29062538.961420998</v>
      </c>
      <c r="D17" s="61">
        <v>30269061.496531639</v>
      </c>
      <c r="E17" s="61">
        <v>13434253.433493301</v>
      </c>
      <c r="F17" s="61">
        <v>14047967.587208562</v>
      </c>
      <c r="G17" s="61">
        <v>42496792.394914299</v>
      </c>
      <c r="H17" s="61">
        <v>44317029.083740205</v>
      </c>
      <c r="I17" s="13" t="s">
        <v>189</v>
      </c>
    </row>
    <row r="18" spans="2:9" ht="21" customHeight="1">
      <c r="B18" s="12" t="s">
        <v>192</v>
      </c>
      <c r="C18" s="61">
        <v>13470972.292416774</v>
      </c>
      <c r="D18" s="61">
        <v>14317210.58821265</v>
      </c>
      <c r="E18" s="61">
        <v>10718967.966711102</v>
      </c>
      <c r="F18" s="61">
        <v>11245360.332438443</v>
      </c>
      <c r="G18" s="61">
        <v>24189940.259127878</v>
      </c>
      <c r="H18" s="61">
        <v>25562570.920651093</v>
      </c>
      <c r="I18" s="13" t="s">
        <v>191</v>
      </c>
    </row>
    <row r="19" spans="2:9" ht="21" customHeight="1">
      <c r="B19" s="12" t="s">
        <v>194</v>
      </c>
      <c r="C19" s="61">
        <v>13528625.174703935</v>
      </c>
      <c r="D19" s="61">
        <v>14022898.095918288</v>
      </c>
      <c r="E19" s="61">
        <v>10893909.611760598</v>
      </c>
      <c r="F19" s="61">
        <v>11193596.209825829</v>
      </c>
      <c r="G19" s="61">
        <v>24422534.786464535</v>
      </c>
      <c r="H19" s="61">
        <v>25216494.305744119</v>
      </c>
      <c r="I19" s="13" t="s">
        <v>193</v>
      </c>
    </row>
    <row r="20" spans="2:9" ht="21" customHeight="1">
      <c r="B20" s="12" t="s">
        <v>286</v>
      </c>
      <c r="C20" s="61">
        <v>8454705.9222976901</v>
      </c>
      <c r="D20" s="61">
        <v>8978276.4452862237</v>
      </c>
      <c r="E20" s="61">
        <v>7735727.4776782598</v>
      </c>
      <c r="F20" s="61">
        <v>6907042.1758962534</v>
      </c>
      <c r="G20" s="61">
        <v>16190433.39997595</v>
      </c>
      <c r="H20" s="61">
        <v>15885318.621182477</v>
      </c>
      <c r="I20" s="13" t="s">
        <v>195</v>
      </c>
    </row>
    <row r="21" spans="2:9" ht="21" customHeight="1">
      <c r="B21" s="12" t="s">
        <v>287</v>
      </c>
      <c r="C21" s="61">
        <v>8573160.0873904619</v>
      </c>
      <c r="D21" s="61">
        <v>9761655.6448254846</v>
      </c>
      <c r="E21" s="61">
        <v>8963492.9802147243</v>
      </c>
      <c r="F21" s="61">
        <v>9568971.4918023031</v>
      </c>
      <c r="G21" s="61">
        <v>17536653.067605186</v>
      </c>
      <c r="H21" s="61">
        <v>19330627.136627786</v>
      </c>
      <c r="I21" s="13" t="s">
        <v>196</v>
      </c>
    </row>
    <row r="22" spans="2:9" ht="21" customHeight="1">
      <c r="B22" s="12" t="s">
        <v>288</v>
      </c>
      <c r="C22" s="61">
        <v>60.878809999998658</v>
      </c>
      <c r="D22" s="61">
        <v>-5627.0072999999711</v>
      </c>
      <c r="E22" s="61">
        <v>0</v>
      </c>
      <c r="F22" s="61">
        <v>0</v>
      </c>
      <c r="G22" s="61">
        <v>60.878809999998658</v>
      </c>
      <c r="H22" s="61">
        <v>-5627.0072999999711</v>
      </c>
      <c r="I22" s="13" t="s">
        <v>237</v>
      </c>
    </row>
    <row r="23" spans="2:9" ht="21" customHeight="1">
      <c r="B23" s="12" t="s">
        <v>198</v>
      </c>
      <c r="C23" s="61">
        <v>823123.00998272758</v>
      </c>
      <c r="D23" s="61">
        <v>701005.8664384078</v>
      </c>
      <c r="E23" s="61">
        <v>1136024.4472647428</v>
      </c>
      <c r="F23" s="61">
        <v>832129.50230326911</v>
      </c>
      <c r="G23" s="61">
        <v>1959147.4572474705</v>
      </c>
      <c r="H23" s="61">
        <v>1533135.3687416769</v>
      </c>
      <c r="I23" s="13" t="s">
        <v>197</v>
      </c>
    </row>
    <row r="24" spans="2:9" ht="21" customHeight="1">
      <c r="B24" s="12" t="s">
        <v>200</v>
      </c>
      <c r="C24" s="61">
        <v>842988.43611313181</v>
      </c>
      <c r="D24" s="61">
        <v>706133.73031163309</v>
      </c>
      <c r="E24" s="61">
        <v>928730.57592720562</v>
      </c>
      <c r="F24" s="61">
        <v>905219.68833889754</v>
      </c>
      <c r="G24" s="61">
        <v>1771719.0120403375</v>
      </c>
      <c r="H24" s="61">
        <v>1611353.4186505307</v>
      </c>
      <c r="I24" s="13" t="s">
        <v>199</v>
      </c>
    </row>
    <row r="25" spans="2:9" ht="21" customHeight="1">
      <c r="B25" s="12" t="s">
        <v>205</v>
      </c>
      <c r="C25" s="61">
        <v>531953.39368390467</v>
      </c>
      <c r="D25" s="61">
        <v>493942.4921539278</v>
      </c>
      <c r="E25" s="61">
        <v>259578.69781725598</v>
      </c>
      <c r="F25" s="61">
        <v>-61341.042062991408</v>
      </c>
      <c r="G25" s="61">
        <v>791532.09150116064</v>
      </c>
      <c r="H25" s="61">
        <v>432601.45009093639</v>
      </c>
      <c r="I25" s="13" t="s">
        <v>201</v>
      </c>
    </row>
    <row r="26" spans="2:9" ht="21" customHeight="1">
      <c r="B26" s="12" t="s">
        <v>206</v>
      </c>
      <c r="C26" s="61">
        <v>2054440.6909641929</v>
      </c>
      <c r="D26" s="61">
        <v>2066364.114354379</v>
      </c>
      <c r="E26" s="61">
        <v>1145353.1352251458</v>
      </c>
      <c r="F26" s="61">
        <v>1173242.1558670215</v>
      </c>
      <c r="G26" s="61">
        <v>3199793.8261893387</v>
      </c>
      <c r="H26" s="61">
        <v>3239606.2702214005</v>
      </c>
      <c r="I26" s="13" t="s">
        <v>202</v>
      </c>
    </row>
    <row r="27" spans="2:9" ht="21" customHeight="1">
      <c r="B27" s="12" t="s">
        <v>207</v>
      </c>
      <c r="C27" s="61">
        <v>175436.78775239599</v>
      </c>
      <c r="D27" s="61">
        <v>161051.90268307269</v>
      </c>
      <c r="E27" s="61">
        <v>74960.915786303187</v>
      </c>
      <c r="F27" s="61">
        <v>70924.055059505161</v>
      </c>
      <c r="G27" s="61">
        <v>250397.70353869919</v>
      </c>
      <c r="H27" s="61">
        <v>231975.95774257786</v>
      </c>
      <c r="I27" s="13" t="s">
        <v>203</v>
      </c>
    </row>
    <row r="28" spans="2:9" ht="21" customHeight="1">
      <c r="B28" s="12" t="s">
        <v>208</v>
      </c>
      <c r="C28" s="61">
        <v>2761830.8724004934</v>
      </c>
      <c r="D28" s="61">
        <v>2721358.5091913794</v>
      </c>
      <c r="E28" s="61">
        <v>1479892.7488287049</v>
      </c>
      <c r="F28" s="61">
        <v>1182825.1688635354</v>
      </c>
      <c r="G28" s="61">
        <v>4241723.6212291988</v>
      </c>
      <c r="H28" s="61">
        <v>3904183.6780549148</v>
      </c>
      <c r="I28" s="13" t="s">
        <v>204</v>
      </c>
    </row>
    <row r="29" spans="2:9" ht="21" customHeight="1">
      <c r="B29" s="14" t="s">
        <v>187</v>
      </c>
      <c r="C29" s="74">
        <f t="shared" ref="C29:G29" si="0">C19-C21-C24-C28</f>
        <v>1350645.7787998482</v>
      </c>
      <c r="D29" s="74">
        <f t="shared" si="0"/>
        <v>833750.21158979135</v>
      </c>
      <c r="E29" s="74">
        <f t="shared" si="0"/>
        <v>-478206.69321003719</v>
      </c>
      <c r="F29" s="74">
        <f t="shared" si="0"/>
        <v>-463420.13917890738</v>
      </c>
      <c r="G29" s="74">
        <f t="shared" si="0"/>
        <v>872439.08558981214</v>
      </c>
      <c r="H29" s="74">
        <f>H19-H21-H24-H28</f>
        <v>370330.07241088804</v>
      </c>
      <c r="I29" s="15" t="s">
        <v>186</v>
      </c>
    </row>
    <row r="30" spans="2:9" ht="21" customHeight="1"/>
    <row r="31" spans="2:9" ht="21" customHeight="1">
      <c r="B31" s="118" t="s">
        <v>290</v>
      </c>
      <c r="C31" s="119"/>
      <c r="D31" s="119"/>
      <c r="E31" s="119"/>
      <c r="F31" s="119"/>
      <c r="G31" s="120"/>
      <c r="H31" s="120"/>
      <c r="I31" s="121" t="s">
        <v>224</v>
      </c>
    </row>
    <row r="32" spans="2:9" ht="21" customHeight="1">
      <c r="B32" s="12" t="s">
        <v>225</v>
      </c>
      <c r="C32" s="61">
        <v>129965.38583999999</v>
      </c>
      <c r="D32" s="61">
        <v>109876.33920437499</v>
      </c>
      <c r="E32" s="61">
        <v>2324.5505899999998</v>
      </c>
      <c r="F32" s="61">
        <v>2143.8659761654999</v>
      </c>
      <c r="G32" s="61">
        <v>132289.93643</v>
      </c>
      <c r="H32" s="61">
        <v>112020.20518054049</v>
      </c>
      <c r="I32" s="13" t="s">
        <v>211</v>
      </c>
    </row>
    <row r="33" spans="2:9" ht="21" customHeight="1">
      <c r="B33" s="12" t="s">
        <v>226</v>
      </c>
      <c r="C33" s="61">
        <v>1054686.8117033567</v>
      </c>
      <c r="D33" s="61">
        <v>1089988.3645136149</v>
      </c>
      <c r="E33" s="61">
        <v>484361.07638286799</v>
      </c>
      <c r="F33" s="61">
        <v>478535.31673266599</v>
      </c>
      <c r="G33" s="61">
        <v>1539047.8880862247</v>
      </c>
      <c r="H33" s="61">
        <v>1568523.6812462809</v>
      </c>
      <c r="I33" s="13" t="s">
        <v>212</v>
      </c>
    </row>
    <row r="34" spans="2:9" ht="21" customHeight="1">
      <c r="B34" s="12" t="s">
        <v>227</v>
      </c>
      <c r="C34" s="61">
        <v>-6960.0687915297876</v>
      </c>
      <c r="D34" s="61">
        <v>156074.84566659082</v>
      </c>
      <c r="E34" s="61">
        <v>471116.14928422699</v>
      </c>
      <c r="F34" s="61">
        <v>680601.9927757259</v>
      </c>
      <c r="G34" s="61">
        <v>464156.08049269719</v>
      </c>
      <c r="H34" s="61">
        <v>836676.83844231674</v>
      </c>
      <c r="I34" s="13" t="s">
        <v>213</v>
      </c>
    </row>
    <row r="35" spans="2:9" ht="21" customHeight="1">
      <c r="B35" s="12" t="s">
        <v>228</v>
      </c>
      <c r="C35" s="61">
        <v>-34134.469149198514</v>
      </c>
      <c r="D35" s="61">
        <v>431076.54429644992</v>
      </c>
      <c r="E35" s="61">
        <v>2146773.8717665002</v>
      </c>
      <c r="F35" s="61">
        <v>1626405.2895311955</v>
      </c>
      <c r="G35" s="61">
        <v>2112639.4026173018</v>
      </c>
      <c r="H35" s="61">
        <v>2057481.8338276455</v>
      </c>
      <c r="I35" s="13" t="s">
        <v>214</v>
      </c>
    </row>
    <row r="36" spans="2:9" ht="21" customHeight="1">
      <c r="B36" s="12" t="s">
        <v>299</v>
      </c>
      <c r="C36" s="61">
        <v>-76449.209900000002</v>
      </c>
      <c r="D36" s="61">
        <v>-109946.24844</v>
      </c>
      <c r="E36" s="61">
        <v>-22844.202149999997</v>
      </c>
      <c r="F36" s="61">
        <v>-4525.7675599999993</v>
      </c>
      <c r="G36" s="61">
        <v>-99293.412049999999</v>
      </c>
      <c r="H36" s="61">
        <v>-114472.01599999999</v>
      </c>
      <c r="I36" s="13" t="s">
        <v>215</v>
      </c>
    </row>
    <row r="37" spans="2:9" ht="21" customHeight="1">
      <c r="B37" s="12" t="s">
        <v>229</v>
      </c>
      <c r="C37" s="61">
        <v>640.77204999999992</v>
      </c>
      <c r="D37" s="61">
        <v>-1536.2803100000001</v>
      </c>
      <c r="E37" s="61">
        <v>-166814.81764942501</v>
      </c>
      <c r="F37" s="61">
        <v>49243.684757650029</v>
      </c>
      <c r="G37" s="61">
        <v>-166174.04559942501</v>
      </c>
      <c r="H37" s="61">
        <v>47707.404447650028</v>
      </c>
      <c r="I37" s="13" t="s">
        <v>216</v>
      </c>
    </row>
    <row r="38" spans="2:9" ht="21" customHeight="1">
      <c r="B38" s="115" t="s">
        <v>230</v>
      </c>
      <c r="C38" s="122">
        <v>1067749.2217526282</v>
      </c>
      <c r="D38" s="122">
        <v>1675533.5649310306</v>
      </c>
      <c r="E38" s="122">
        <v>2914916.6282241703</v>
      </c>
      <c r="F38" s="122">
        <v>2832404.382213403</v>
      </c>
      <c r="G38" s="122">
        <v>3982665.8499767981</v>
      </c>
      <c r="H38" s="122">
        <v>4507937.9471444339</v>
      </c>
      <c r="I38" s="117" t="s">
        <v>217</v>
      </c>
    </row>
    <row r="39" spans="2:9" ht="21" customHeight="1">
      <c r="B39" s="12" t="s">
        <v>231</v>
      </c>
      <c r="C39" s="61">
        <v>297277.67450525798</v>
      </c>
      <c r="D39" s="61">
        <v>292796.6844147598</v>
      </c>
      <c r="E39" s="61">
        <v>14784.065150036038</v>
      </c>
      <c r="F39" s="61">
        <v>15661.302550673743</v>
      </c>
      <c r="G39" s="61">
        <v>312061.73965529399</v>
      </c>
      <c r="H39" s="61">
        <v>308457.98696543352</v>
      </c>
      <c r="I39" s="13" t="s">
        <v>218</v>
      </c>
    </row>
    <row r="40" spans="2:9" ht="21" customHeight="1">
      <c r="B40" s="115" t="s">
        <v>210</v>
      </c>
      <c r="C40" s="122">
        <v>770471.54724737024</v>
      </c>
      <c r="D40" s="122">
        <v>1382736.8805162709</v>
      </c>
      <c r="E40" s="122">
        <v>2900132.5630741343</v>
      </c>
      <c r="F40" s="122">
        <v>2816743.0796627291</v>
      </c>
      <c r="G40" s="122">
        <v>3670604.1103215041</v>
      </c>
      <c r="H40" s="122">
        <v>4199479.9601790002</v>
      </c>
      <c r="I40" s="117" t="s">
        <v>209</v>
      </c>
    </row>
    <row r="41" spans="2:9" ht="21" customHeight="1">
      <c r="B41" s="12" t="s">
        <v>232</v>
      </c>
      <c r="C41" s="61">
        <v>491423.53865709237</v>
      </c>
      <c r="D41" s="61">
        <v>540453.12388389767</v>
      </c>
      <c r="E41" s="61">
        <v>346411.39462959097</v>
      </c>
      <c r="F41" s="61">
        <v>-94743.920315585478</v>
      </c>
      <c r="G41" s="61">
        <v>837834.9332866834</v>
      </c>
      <c r="H41" s="61">
        <v>445709.20356831222</v>
      </c>
      <c r="I41" s="13" t="s">
        <v>219</v>
      </c>
    </row>
    <row r="42" spans="2:9" ht="21" customHeight="1">
      <c r="B42" s="12" t="s">
        <v>233</v>
      </c>
      <c r="C42" s="61">
        <v>561890.63711917971</v>
      </c>
      <c r="D42" s="61">
        <v>688408.31834703113</v>
      </c>
      <c r="E42" s="61">
        <v>1865073.5878212815</v>
      </c>
      <c r="F42" s="61">
        <v>1803045.2442361955</v>
      </c>
      <c r="G42" s="61">
        <v>2426964.2249404611</v>
      </c>
      <c r="H42" s="61">
        <v>2491453.5625832267</v>
      </c>
      <c r="I42" s="13" t="s">
        <v>220</v>
      </c>
    </row>
    <row r="43" spans="2:9" ht="21" customHeight="1">
      <c r="B43" s="115" t="s">
        <v>239</v>
      </c>
      <c r="C43" s="122">
        <v>2050650.2275851313</v>
      </c>
      <c r="D43" s="122">
        <v>2068531.8976429282</v>
      </c>
      <c r="E43" s="122">
        <v>903263.67667240649</v>
      </c>
      <c r="F43" s="122">
        <v>455533.77593204053</v>
      </c>
      <c r="G43" s="122">
        <v>2953913.9042575387</v>
      </c>
      <c r="H43" s="122">
        <v>2524065.6735749738</v>
      </c>
      <c r="I43" s="117" t="s">
        <v>238</v>
      </c>
    </row>
    <row r="44" spans="2:9" ht="21" customHeight="1">
      <c r="B44" s="12" t="s">
        <v>564</v>
      </c>
      <c r="C44" s="61">
        <v>-20163.802496154734</v>
      </c>
      <c r="D44" s="61">
        <v>8220.6048092478341</v>
      </c>
      <c r="E44" s="61">
        <v>0</v>
      </c>
      <c r="F44" s="61">
        <v>0</v>
      </c>
      <c r="G44" s="61">
        <v>-20163.802496154734</v>
      </c>
      <c r="H44" s="61">
        <v>8220.6048092478341</v>
      </c>
      <c r="I44" s="13" t="s">
        <v>269</v>
      </c>
    </row>
    <row r="45" spans="2:9" ht="21" customHeight="1">
      <c r="B45" s="115" t="s">
        <v>234</v>
      </c>
      <c r="C45" s="122">
        <v>2070814.0386457781</v>
      </c>
      <c r="D45" s="122">
        <v>2060311.2880446038</v>
      </c>
      <c r="E45" s="122">
        <v>903263.67667240649</v>
      </c>
      <c r="F45" s="122">
        <v>455533.77593204053</v>
      </c>
      <c r="G45" s="122">
        <v>2974077.7153181853</v>
      </c>
      <c r="H45" s="122">
        <v>2515845.0639766497</v>
      </c>
      <c r="I45" s="117" t="s">
        <v>221</v>
      </c>
    </row>
    <row r="46" spans="2:9" ht="21" customHeight="1">
      <c r="B46" s="12" t="s">
        <v>235</v>
      </c>
      <c r="C46" s="61">
        <v>30442.378000000001</v>
      </c>
      <c r="D46" s="61">
        <v>28958.272000000001</v>
      </c>
      <c r="E46" s="61">
        <v>4918.2489999999998</v>
      </c>
      <c r="F46" s="61">
        <v>0</v>
      </c>
      <c r="G46" s="61">
        <v>35360.627</v>
      </c>
      <c r="H46" s="61">
        <v>28958.272000000001</v>
      </c>
      <c r="I46" s="13" t="s">
        <v>222</v>
      </c>
    </row>
    <row r="47" spans="2:9" ht="21" customHeight="1">
      <c r="B47" s="14" t="s">
        <v>236</v>
      </c>
      <c r="C47" s="74">
        <v>2040371.6606457781</v>
      </c>
      <c r="D47" s="74">
        <v>2031353.0160446037</v>
      </c>
      <c r="E47" s="74">
        <v>898345.42767240654</v>
      </c>
      <c r="F47" s="74">
        <v>455533.77593204053</v>
      </c>
      <c r="G47" s="74">
        <v>2938717.0883181854</v>
      </c>
      <c r="H47" s="74">
        <v>2486886.7919766498</v>
      </c>
      <c r="I47" s="15" t="s">
        <v>223</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B1:I47"/>
  <sheetViews>
    <sheetView showGridLines="0" rightToLeft="1" view="pageBreakPreview" zoomScale="130" zoomScaleNormal="70" zoomScaleSheetLayoutView="130" workbookViewId="0">
      <selection activeCell="B9"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546</v>
      </c>
      <c r="C6" s="193"/>
      <c r="D6" s="193"/>
      <c r="E6" s="193"/>
      <c r="F6" s="193"/>
      <c r="G6" s="193"/>
      <c r="H6" s="193"/>
      <c r="I6" s="193"/>
    </row>
    <row r="7" spans="2:9" ht="20.25" customHeight="1">
      <c r="B7" s="201" t="s">
        <v>538</v>
      </c>
      <c r="C7" s="201"/>
      <c r="D7" s="201"/>
      <c r="E7" s="201"/>
      <c r="F7" s="201"/>
      <c r="G7" s="201"/>
      <c r="H7" s="201"/>
      <c r="I7" s="201"/>
    </row>
    <row r="8" spans="2:9" ht="20.25" customHeight="1">
      <c r="B8" s="194" t="s">
        <v>533</v>
      </c>
      <c r="C8" s="194"/>
      <c r="D8" s="194"/>
      <c r="E8" s="194"/>
      <c r="F8" s="194"/>
      <c r="G8" s="194"/>
      <c r="H8" s="194"/>
      <c r="I8" s="194"/>
    </row>
    <row r="9" spans="2:9" ht="15" customHeight="1">
      <c r="B9" s="205" t="s">
        <v>522</v>
      </c>
      <c r="C9" s="205"/>
      <c r="D9" s="205"/>
      <c r="E9" s="205"/>
      <c r="F9" s="205"/>
      <c r="G9" s="205"/>
      <c r="H9" s="205"/>
      <c r="I9" s="205"/>
    </row>
    <row r="10" spans="2:9" ht="15" customHeight="1"/>
    <row r="11" spans="2:9" ht="15" customHeight="1">
      <c r="B11" s="7" t="s">
        <v>692</v>
      </c>
      <c r="C11" s="69"/>
      <c r="D11" s="69"/>
      <c r="E11" s="69"/>
      <c r="F11" s="71"/>
      <c r="G11" s="71"/>
      <c r="H11" s="71"/>
      <c r="I11" s="54" t="s">
        <v>693</v>
      </c>
    </row>
    <row r="12" spans="2:9" ht="15" customHeight="1">
      <c r="B12" s="7" t="s">
        <v>13</v>
      </c>
      <c r="C12" s="3"/>
      <c r="D12" s="3"/>
      <c r="E12" s="3"/>
      <c r="F12" s="3"/>
      <c r="G12" s="3"/>
      <c r="H12" s="3"/>
      <c r="I12" s="8" t="s">
        <v>10</v>
      </c>
    </row>
    <row r="13" spans="2:9" ht="15" customHeight="1">
      <c r="B13" s="195" t="s">
        <v>8</v>
      </c>
      <c r="C13" s="198" t="s">
        <v>48</v>
      </c>
      <c r="D13" s="199"/>
      <c r="E13" s="198" t="s">
        <v>47</v>
      </c>
      <c r="F13" s="199"/>
      <c r="G13" s="198" t="s">
        <v>5</v>
      </c>
      <c r="H13" s="199"/>
      <c r="I13" s="195" t="s">
        <v>2</v>
      </c>
    </row>
    <row r="14" spans="2:9" ht="15" customHeight="1">
      <c r="B14" s="195"/>
      <c r="C14" s="196" t="s">
        <v>46</v>
      </c>
      <c r="D14" s="197"/>
      <c r="E14" s="196" t="s">
        <v>777</v>
      </c>
      <c r="F14" s="197"/>
      <c r="G14" s="196" t="s">
        <v>3</v>
      </c>
      <c r="H14" s="197"/>
      <c r="I14" s="195"/>
    </row>
    <row r="15" spans="2:9" ht="15" customHeight="1">
      <c r="B15" s="195"/>
      <c r="C15" s="48">
        <v>2020</v>
      </c>
      <c r="D15" s="48">
        <v>2021</v>
      </c>
      <c r="E15" s="48">
        <v>2020</v>
      </c>
      <c r="F15" s="48">
        <v>2021</v>
      </c>
      <c r="G15" s="48">
        <v>2020</v>
      </c>
      <c r="H15" s="48">
        <v>2021</v>
      </c>
      <c r="I15" s="195"/>
    </row>
    <row r="16" spans="2:9" ht="21" customHeight="1">
      <c r="B16" s="118" t="s">
        <v>289</v>
      </c>
      <c r="C16" s="119"/>
      <c r="D16" s="119"/>
      <c r="E16" s="119"/>
      <c r="F16" s="119"/>
      <c r="G16" s="120"/>
      <c r="H16" s="120"/>
      <c r="I16" s="121" t="s">
        <v>188</v>
      </c>
    </row>
    <row r="17" spans="2:9" ht="21" customHeight="1">
      <c r="B17" s="12" t="s">
        <v>190</v>
      </c>
      <c r="C17" s="61">
        <v>24734058.006356999</v>
      </c>
      <c r="D17" s="61">
        <v>25918449.755938638</v>
      </c>
      <c r="E17" s="61">
        <v>4328480.9550640006</v>
      </c>
      <c r="F17" s="61">
        <v>4350611.7405930003</v>
      </c>
      <c r="G17" s="61">
        <v>29062538.961420998</v>
      </c>
      <c r="H17" s="61">
        <v>30269061.496531639</v>
      </c>
      <c r="I17" s="13" t="s">
        <v>189</v>
      </c>
    </row>
    <row r="18" spans="2:9" ht="21" customHeight="1">
      <c r="B18" s="12" t="s">
        <v>192</v>
      </c>
      <c r="C18" s="61">
        <v>11165779.7334888</v>
      </c>
      <c r="D18" s="61">
        <v>11849674.743386291</v>
      </c>
      <c r="E18" s="61">
        <v>2305192.5589279728</v>
      </c>
      <c r="F18" s="61">
        <v>2467535.8448263579</v>
      </c>
      <c r="G18" s="61">
        <v>13470972.292416774</v>
      </c>
      <c r="H18" s="61">
        <v>14317210.588212648</v>
      </c>
      <c r="I18" s="13" t="s">
        <v>191</v>
      </c>
    </row>
    <row r="19" spans="2:9" ht="21" customHeight="1">
      <c r="B19" s="12" t="s">
        <v>194</v>
      </c>
      <c r="C19" s="61">
        <v>11187746.19977656</v>
      </c>
      <c r="D19" s="61">
        <v>11624786.413331844</v>
      </c>
      <c r="E19" s="61">
        <v>2340878.9749273746</v>
      </c>
      <c r="F19" s="61">
        <v>2398111.6825864469</v>
      </c>
      <c r="G19" s="61">
        <v>13528625.174703935</v>
      </c>
      <c r="H19" s="61">
        <v>14022898.09591829</v>
      </c>
      <c r="I19" s="13" t="s">
        <v>193</v>
      </c>
    </row>
    <row r="20" spans="2:9" ht="21" customHeight="1">
      <c r="B20" s="12" t="s">
        <v>286</v>
      </c>
      <c r="C20" s="61">
        <v>7151860.0341527285</v>
      </c>
      <c r="D20" s="61">
        <v>7611109.2902254146</v>
      </c>
      <c r="E20" s="61">
        <v>1302845.888144963</v>
      </c>
      <c r="F20" s="61">
        <v>1367167.15506081</v>
      </c>
      <c r="G20" s="61">
        <v>8454705.9222976919</v>
      </c>
      <c r="H20" s="61">
        <v>8978276.4452862255</v>
      </c>
      <c r="I20" s="13" t="s">
        <v>195</v>
      </c>
    </row>
    <row r="21" spans="2:9" ht="21" customHeight="1">
      <c r="B21" s="12" t="s">
        <v>287</v>
      </c>
      <c r="C21" s="61">
        <v>7422384.3673157934</v>
      </c>
      <c r="D21" s="61">
        <v>8348184.0819408968</v>
      </c>
      <c r="E21" s="61">
        <v>1150775.720074669</v>
      </c>
      <c r="F21" s="61">
        <v>1413471.5628845883</v>
      </c>
      <c r="G21" s="61">
        <v>8573160.0873904619</v>
      </c>
      <c r="H21" s="61">
        <v>9761655.6448254846</v>
      </c>
      <c r="I21" s="13" t="s">
        <v>196</v>
      </c>
    </row>
    <row r="22" spans="2:9" ht="21" customHeight="1">
      <c r="B22" s="12" t="s">
        <v>288</v>
      </c>
      <c r="C22" s="61">
        <v>0</v>
      </c>
      <c r="D22" s="61">
        <v>0</v>
      </c>
      <c r="E22" s="61">
        <v>60.878809999998658</v>
      </c>
      <c r="F22" s="61">
        <v>-5627.0072999999711</v>
      </c>
      <c r="G22" s="61">
        <v>60.878809999998658</v>
      </c>
      <c r="H22" s="61">
        <v>-5627.0072999999711</v>
      </c>
      <c r="I22" s="13" t="s">
        <v>237</v>
      </c>
    </row>
    <row r="23" spans="2:9" ht="21" customHeight="1">
      <c r="B23" s="12" t="s">
        <v>198</v>
      </c>
      <c r="C23" s="61">
        <v>372763.15262061747</v>
      </c>
      <c r="D23" s="61">
        <v>258488.94171224037</v>
      </c>
      <c r="E23" s="61">
        <v>450359.85736210999</v>
      </c>
      <c r="F23" s="61">
        <v>442516.92472616746</v>
      </c>
      <c r="G23" s="61">
        <v>823123.00998272747</v>
      </c>
      <c r="H23" s="61">
        <v>701005.8664384078</v>
      </c>
      <c r="I23" s="13" t="s">
        <v>197</v>
      </c>
    </row>
    <row r="24" spans="2:9" ht="21" customHeight="1">
      <c r="B24" s="12" t="s">
        <v>200</v>
      </c>
      <c r="C24" s="61">
        <v>327867.10794057086</v>
      </c>
      <c r="D24" s="61">
        <v>257931.32936433685</v>
      </c>
      <c r="E24" s="61">
        <v>515121.32817256096</v>
      </c>
      <c r="F24" s="61">
        <v>448202.40094729612</v>
      </c>
      <c r="G24" s="61">
        <v>842988.43611313181</v>
      </c>
      <c r="H24" s="61">
        <v>706133.73031163297</v>
      </c>
      <c r="I24" s="13" t="s">
        <v>199</v>
      </c>
    </row>
    <row r="25" spans="2:9" ht="21" customHeight="1">
      <c r="B25" s="12" t="s">
        <v>205</v>
      </c>
      <c r="C25" s="61">
        <v>485202.44782536902</v>
      </c>
      <c r="D25" s="61">
        <v>473650.03832940786</v>
      </c>
      <c r="E25" s="61">
        <v>46750.945858535699</v>
      </c>
      <c r="F25" s="61">
        <v>20292.453824519918</v>
      </c>
      <c r="G25" s="61">
        <v>531953.39368390467</v>
      </c>
      <c r="H25" s="61">
        <v>493942.4921539278</v>
      </c>
      <c r="I25" s="13" t="s">
        <v>201</v>
      </c>
    </row>
    <row r="26" spans="2:9" ht="21" customHeight="1">
      <c r="B26" s="12" t="s">
        <v>206</v>
      </c>
      <c r="C26" s="61">
        <v>1604808.6826206611</v>
      </c>
      <c r="D26" s="61">
        <v>1581081.6768344431</v>
      </c>
      <c r="E26" s="61">
        <v>449632.00834353204</v>
      </c>
      <c r="F26" s="61">
        <v>485282.4375199356</v>
      </c>
      <c r="G26" s="61">
        <v>2054440.6909641931</v>
      </c>
      <c r="H26" s="61">
        <v>2066364.1143543788</v>
      </c>
      <c r="I26" s="13" t="s">
        <v>202</v>
      </c>
    </row>
    <row r="27" spans="2:9" ht="21" customHeight="1">
      <c r="B27" s="12" t="s">
        <v>207</v>
      </c>
      <c r="C27" s="61">
        <v>147086.61460939597</v>
      </c>
      <c r="D27" s="61">
        <v>133193.83425107269</v>
      </c>
      <c r="E27" s="61">
        <v>28350.173143</v>
      </c>
      <c r="F27" s="61">
        <v>27858.068431999996</v>
      </c>
      <c r="G27" s="61">
        <v>175436.78775239596</v>
      </c>
      <c r="H27" s="61">
        <v>161051.90268307269</v>
      </c>
      <c r="I27" s="13" t="s">
        <v>203</v>
      </c>
    </row>
    <row r="28" spans="2:9" ht="21" customHeight="1">
      <c r="B28" s="12" t="s">
        <v>208</v>
      </c>
      <c r="C28" s="61">
        <v>2237097.7450554259</v>
      </c>
      <c r="D28" s="61">
        <v>2187925.5494149234</v>
      </c>
      <c r="E28" s="61">
        <v>524733.1273450678</v>
      </c>
      <c r="F28" s="61">
        <v>533432.95977645554</v>
      </c>
      <c r="G28" s="61">
        <v>2761830.8724004938</v>
      </c>
      <c r="H28" s="61">
        <v>2721358.5091913794</v>
      </c>
      <c r="I28" s="13" t="s">
        <v>204</v>
      </c>
    </row>
    <row r="29" spans="2:9" ht="21" customHeight="1">
      <c r="B29" s="14" t="s">
        <v>187</v>
      </c>
      <c r="C29" s="74">
        <v>1200396.9794647698</v>
      </c>
      <c r="D29" s="74">
        <v>830745.45261168666</v>
      </c>
      <c r="E29" s="74">
        <v>150248.79933507682</v>
      </c>
      <c r="F29" s="74">
        <v>3004.7589781070128</v>
      </c>
      <c r="G29" s="74">
        <v>1350645.7787998477</v>
      </c>
      <c r="H29" s="74">
        <v>833750.21158979321</v>
      </c>
      <c r="I29" s="15" t="s">
        <v>186</v>
      </c>
    </row>
    <row r="30" spans="2:9" ht="21" customHeight="1"/>
    <row r="31" spans="2:9" ht="21" customHeight="1">
      <c r="B31" s="118" t="s">
        <v>290</v>
      </c>
      <c r="C31" s="119"/>
      <c r="D31" s="119"/>
      <c r="E31" s="119"/>
      <c r="F31" s="119"/>
      <c r="G31" s="120"/>
      <c r="H31" s="120"/>
      <c r="I31" s="121" t="s">
        <v>224</v>
      </c>
    </row>
    <row r="32" spans="2:9" ht="21" customHeight="1">
      <c r="B32" s="12" t="s">
        <v>225</v>
      </c>
      <c r="C32" s="61">
        <v>119847.7941</v>
      </c>
      <c r="D32" s="61">
        <v>95703.58805437501</v>
      </c>
      <c r="E32" s="61">
        <v>10117.59174</v>
      </c>
      <c r="F32" s="61">
        <v>14172.751149999998</v>
      </c>
      <c r="G32" s="61">
        <v>129965.38584</v>
      </c>
      <c r="H32" s="61">
        <v>109876.33920437501</v>
      </c>
      <c r="I32" s="13" t="s">
        <v>211</v>
      </c>
    </row>
    <row r="33" spans="2:9" ht="21" customHeight="1">
      <c r="B33" s="12" t="s">
        <v>226</v>
      </c>
      <c r="C33" s="61">
        <v>771372.07754687697</v>
      </c>
      <c r="D33" s="61">
        <v>855809.74856562505</v>
      </c>
      <c r="E33" s="61">
        <v>283314.73415647988</v>
      </c>
      <c r="F33" s="61">
        <v>234178.61594798983</v>
      </c>
      <c r="G33" s="61">
        <v>1054686.8117033569</v>
      </c>
      <c r="H33" s="61">
        <v>1089988.3645136149</v>
      </c>
      <c r="I33" s="13" t="s">
        <v>212</v>
      </c>
    </row>
    <row r="34" spans="2:9" ht="21" customHeight="1">
      <c r="B34" s="12" t="s">
        <v>227</v>
      </c>
      <c r="C34" s="61">
        <v>-24030.09369152979</v>
      </c>
      <c r="D34" s="61">
        <v>115322.33055455764</v>
      </c>
      <c r="E34" s="61">
        <v>17070.024899999997</v>
      </c>
      <c r="F34" s="61">
        <v>40752.51511203315</v>
      </c>
      <c r="G34" s="61">
        <v>-6960.0687915297931</v>
      </c>
      <c r="H34" s="61">
        <v>156074.84566659079</v>
      </c>
      <c r="I34" s="13" t="s">
        <v>213</v>
      </c>
    </row>
    <row r="35" spans="2:9" ht="21" customHeight="1">
      <c r="B35" s="12" t="s">
        <v>228</v>
      </c>
      <c r="C35" s="61">
        <v>-86695.49787919852</v>
      </c>
      <c r="D35" s="61">
        <v>299345.59700644994</v>
      </c>
      <c r="E35" s="61">
        <v>52561.028730000005</v>
      </c>
      <c r="F35" s="61">
        <v>131730.94728999998</v>
      </c>
      <c r="G35" s="61">
        <v>-34134.469149198514</v>
      </c>
      <c r="H35" s="61">
        <v>431076.54429644992</v>
      </c>
      <c r="I35" s="13" t="s">
        <v>214</v>
      </c>
    </row>
    <row r="36" spans="2:9" ht="21" customHeight="1">
      <c r="B36" s="12" t="s">
        <v>299</v>
      </c>
      <c r="C36" s="61">
        <v>-56686.697639999999</v>
      </c>
      <c r="D36" s="61">
        <v>-112358.24844</v>
      </c>
      <c r="E36" s="61">
        <v>-19762.51226</v>
      </c>
      <c r="F36" s="61">
        <v>2412</v>
      </c>
      <c r="G36" s="61">
        <v>-76449.209900000002</v>
      </c>
      <c r="H36" s="61">
        <v>-109946.24844</v>
      </c>
      <c r="I36" s="13" t="s">
        <v>215</v>
      </c>
    </row>
    <row r="37" spans="2:9" ht="21" customHeight="1">
      <c r="B37" s="12" t="s">
        <v>229</v>
      </c>
      <c r="C37" s="61">
        <v>640.77204999999992</v>
      </c>
      <c r="D37" s="61">
        <v>-1536.2803100000001</v>
      </c>
      <c r="E37" s="61">
        <v>0</v>
      </c>
      <c r="F37" s="61">
        <v>0</v>
      </c>
      <c r="G37" s="61">
        <v>640.77204999999992</v>
      </c>
      <c r="H37" s="61">
        <v>-1536.2803100000001</v>
      </c>
      <c r="I37" s="13" t="s">
        <v>216</v>
      </c>
    </row>
    <row r="38" spans="2:9" ht="21" customHeight="1">
      <c r="B38" s="115" t="s">
        <v>230</v>
      </c>
      <c r="C38" s="122">
        <v>724448.35448614857</v>
      </c>
      <c r="D38" s="122">
        <v>1252286.7354310076</v>
      </c>
      <c r="E38" s="122">
        <v>343300.86726647994</v>
      </c>
      <c r="F38" s="122">
        <v>423246.82950002298</v>
      </c>
      <c r="G38" s="122">
        <v>1067749.2217526287</v>
      </c>
      <c r="H38" s="122">
        <v>1675533.5649310306</v>
      </c>
      <c r="I38" s="117" t="s">
        <v>217</v>
      </c>
    </row>
    <row r="39" spans="2:9" ht="21" customHeight="1">
      <c r="B39" s="12" t="s">
        <v>231</v>
      </c>
      <c r="C39" s="61">
        <v>142333.15395702771</v>
      </c>
      <c r="D39" s="61">
        <v>149960.09157109371</v>
      </c>
      <c r="E39" s="61">
        <v>154944.5205482303</v>
      </c>
      <c r="F39" s="61">
        <v>142836.59284366612</v>
      </c>
      <c r="G39" s="61">
        <v>297277.67450525798</v>
      </c>
      <c r="H39" s="61">
        <v>292796.68441475986</v>
      </c>
      <c r="I39" s="13" t="s">
        <v>218</v>
      </c>
    </row>
    <row r="40" spans="2:9" ht="21" customHeight="1">
      <c r="B40" s="115" t="s">
        <v>210</v>
      </c>
      <c r="C40" s="122">
        <v>582115.20052912086</v>
      </c>
      <c r="D40" s="122">
        <v>1102326.6438599138</v>
      </c>
      <c r="E40" s="122">
        <v>188356.34671824964</v>
      </c>
      <c r="F40" s="122">
        <v>280410.23665635684</v>
      </c>
      <c r="G40" s="122">
        <v>770471.54724737071</v>
      </c>
      <c r="H40" s="122">
        <v>1382736.8805162706</v>
      </c>
      <c r="I40" s="117" t="s">
        <v>209</v>
      </c>
    </row>
    <row r="41" spans="2:9" ht="21" customHeight="1">
      <c r="B41" s="12" t="s">
        <v>232</v>
      </c>
      <c r="C41" s="61">
        <v>424139.64500711596</v>
      </c>
      <c r="D41" s="61">
        <v>472844.28314977174</v>
      </c>
      <c r="E41" s="61">
        <v>67283.89364997641</v>
      </c>
      <c r="F41" s="61">
        <v>67608.840734125886</v>
      </c>
      <c r="G41" s="61">
        <v>491423.53865709237</v>
      </c>
      <c r="H41" s="61">
        <v>540453.12388389767</v>
      </c>
      <c r="I41" s="13" t="s">
        <v>219</v>
      </c>
    </row>
    <row r="42" spans="2:9" ht="21" customHeight="1">
      <c r="B42" s="12" t="s">
        <v>233</v>
      </c>
      <c r="C42" s="61">
        <v>408861.56652608799</v>
      </c>
      <c r="D42" s="61">
        <v>438228.73769693729</v>
      </c>
      <c r="E42" s="61">
        <v>153029.07059309178</v>
      </c>
      <c r="F42" s="61">
        <v>250179.58065009379</v>
      </c>
      <c r="G42" s="61">
        <v>561890.63711917982</v>
      </c>
      <c r="H42" s="61">
        <v>688408.31834703102</v>
      </c>
      <c r="I42" s="13" t="s">
        <v>220</v>
      </c>
    </row>
    <row r="43" spans="2:9" ht="21" customHeight="1">
      <c r="B43" s="115" t="s">
        <v>239</v>
      </c>
      <c r="C43" s="122">
        <v>1797790.2584749185</v>
      </c>
      <c r="D43" s="122">
        <v>1967687.6419244348</v>
      </c>
      <c r="E43" s="122">
        <v>252859.96911021107</v>
      </c>
      <c r="F43" s="122">
        <v>100844.25571849593</v>
      </c>
      <c r="G43" s="122">
        <v>2050650.2275851311</v>
      </c>
      <c r="H43" s="122">
        <v>2068531.8976429303</v>
      </c>
      <c r="I43" s="117" t="s">
        <v>238</v>
      </c>
    </row>
    <row r="44" spans="2:9" ht="21" customHeight="1">
      <c r="B44" s="12" t="s">
        <v>564</v>
      </c>
      <c r="C44" s="61">
        <v>0</v>
      </c>
      <c r="D44" s="61">
        <v>0</v>
      </c>
      <c r="E44" s="61">
        <v>-20163.802496154734</v>
      </c>
      <c r="F44" s="61">
        <v>8220.6048092478341</v>
      </c>
      <c r="G44" s="61">
        <v>-20163.802496154734</v>
      </c>
      <c r="H44" s="61">
        <v>8220.6048092478341</v>
      </c>
      <c r="I44" s="13" t="s">
        <v>269</v>
      </c>
    </row>
    <row r="45" spans="2:9" ht="21" customHeight="1">
      <c r="B45" s="115" t="s">
        <v>234</v>
      </c>
      <c r="C45" s="122">
        <v>1797790.2584749185</v>
      </c>
      <c r="D45" s="122">
        <v>1967687.6419244348</v>
      </c>
      <c r="E45" s="122">
        <v>273023.78017085791</v>
      </c>
      <c r="F45" s="122">
        <v>92623.646120171819</v>
      </c>
      <c r="G45" s="122">
        <v>2070814.0386457781</v>
      </c>
      <c r="H45" s="122">
        <v>2060311.2880446061</v>
      </c>
      <c r="I45" s="117" t="s">
        <v>221</v>
      </c>
    </row>
    <row r="46" spans="2:9" ht="21" customHeight="1">
      <c r="B46" s="12" t="s">
        <v>235</v>
      </c>
      <c r="C46" s="61">
        <v>32233.420999999998</v>
      </c>
      <c r="D46" s="61">
        <v>28958.272000000001</v>
      </c>
      <c r="E46" s="61">
        <v>-1791.0429999999999</v>
      </c>
      <c r="F46" s="61">
        <v>0</v>
      </c>
      <c r="G46" s="61">
        <v>30442.377999999997</v>
      </c>
      <c r="H46" s="61">
        <v>28958.272000000001</v>
      </c>
      <c r="I46" s="13" t="s">
        <v>222</v>
      </c>
    </row>
    <row r="47" spans="2:9" ht="21" customHeight="1">
      <c r="B47" s="14" t="s">
        <v>236</v>
      </c>
      <c r="C47" s="74">
        <v>1765556.8374749185</v>
      </c>
      <c r="D47" s="74">
        <v>1938729.3699244347</v>
      </c>
      <c r="E47" s="74">
        <v>274814.82317085791</v>
      </c>
      <c r="F47" s="74">
        <v>92623.646120171819</v>
      </c>
      <c r="G47" s="74">
        <v>2040371.6606457781</v>
      </c>
      <c r="H47" s="74">
        <v>2031353.016044606</v>
      </c>
      <c r="I47" s="15" t="s">
        <v>223</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B1:D34"/>
  <sheetViews>
    <sheetView showGridLines="0" rightToLeft="1" view="pageBreakPreview" zoomScale="145" zoomScaleNormal="80" zoomScaleSheetLayoutView="145" workbookViewId="0">
      <selection activeCell="B6" sqref="B6:D8"/>
    </sheetView>
  </sheetViews>
  <sheetFormatPr defaultRowHeight="13.2"/>
  <cols>
    <col min="1" max="1" width="6.6640625" customWidth="1"/>
    <col min="2" max="2" width="45.6640625" customWidth="1"/>
    <col min="3" max="3" width="16.33203125" bestFit="1" customWidth="1"/>
    <col min="4" max="4" width="45.6640625" customWidth="1"/>
  </cols>
  <sheetData>
    <row r="1" spans="2:4" ht="15" customHeight="1"/>
    <row r="2" spans="2:4" ht="15" customHeight="1"/>
    <row r="3" spans="2:4" ht="15" customHeight="1"/>
    <row r="4" spans="2:4" ht="15" customHeight="1"/>
    <row r="5" spans="2:4" ht="15" customHeight="1"/>
    <row r="6" spans="2:4" ht="20.25" customHeight="1">
      <c r="B6" s="193" t="s">
        <v>291</v>
      </c>
      <c r="C6" s="193"/>
      <c r="D6" s="193"/>
    </row>
    <row r="7" spans="2:4" ht="20.25" customHeight="1">
      <c r="B7" s="194" t="s">
        <v>92</v>
      </c>
      <c r="C7" s="194"/>
      <c r="D7" s="194"/>
    </row>
    <row r="8" spans="2:4" ht="20.25" customHeight="1">
      <c r="B8" s="209" t="s">
        <v>756</v>
      </c>
      <c r="C8" s="190"/>
      <c r="D8" s="190"/>
    </row>
    <row r="9" spans="2:4" ht="15" customHeight="1">
      <c r="C9" s="3"/>
    </row>
    <row r="10" spans="2:4" ht="15" customHeight="1">
      <c r="C10" s="3"/>
    </row>
    <row r="11" spans="2:4" ht="15" customHeight="1">
      <c r="B11" s="7" t="s">
        <v>694</v>
      </c>
      <c r="C11" s="69"/>
      <c r="D11" s="54" t="s">
        <v>695</v>
      </c>
    </row>
    <row r="12" spans="2:4" ht="15" customHeight="1">
      <c r="B12" s="7" t="s">
        <v>13</v>
      </c>
      <c r="C12" s="3"/>
      <c r="D12" s="8" t="s">
        <v>10</v>
      </c>
    </row>
    <row r="13" spans="2:4" ht="30" customHeight="1">
      <c r="B13" s="222" t="s">
        <v>8</v>
      </c>
      <c r="C13" s="38" t="s">
        <v>1</v>
      </c>
      <c r="D13" s="220" t="s">
        <v>2</v>
      </c>
    </row>
    <row r="14" spans="2:4" ht="30" customHeight="1">
      <c r="B14" s="221"/>
      <c r="C14" s="39" t="s">
        <v>0</v>
      </c>
      <c r="D14" s="221"/>
    </row>
    <row r="15" spans="2:4" ht="21" customHeight="1">
      <c r="B15" s="14" t="s">
        <v>94</v>
      </c>
      <c r="C15" s="74">
        <v>6150000</v>
      </c>
      <c r="D15" s="15" t="s">
        <v>93</v>
      </c>
    </row>
    <row r="16" spans="2:4" ht="21" customHeight="1">
      <c r="B16" s="12" t="s">
        <v>293</v>
      </c>
      <c r="C16" s="61">
        <v>1520715.6690411039</v>
      </c>
      <c r="D16" s="13" t="s">
        <v>95</v>
      </c>
    </row>
    <row r="17" spans="2:4" ht="21" customHeight="1">
      <c r="B17" s="12" t="s">
        <v>292</v>
      </c>
      <c r="C17" s="61">
        <v>420179.52930029656</v>
      </c>
      <c r="D17" s="13" t="s">
        <v>96</v>
      </c>
    </row>
    <row r="18" spans="2:4" ht="21" customHeight="1">
      <c r="B18" s="12" t="s">
        <v>98</v>
      </c>
      <c r="C18" s="61">
        <v>1034316.3250336573</v>
      </c>
      <c r="D18" s="13" t="s">
        <v>97</v>
      </c>
    </row>
    <row r="19" spans="2:4" ht="21" customHeight="1">
      <c r="B19" s="12" t="s">
        <v>294</v>
      </c>
      <c r="C19" s="61">
        <v>4200534.9832628695</v>
      </c>
      <c r="D19" s="13" t="s">
        <v>99</v>
      </c>
    </row>
    <row r="20" spans="2:4" ht="21" customHeight="1">
      <c r="B20" s="12" t="s">
        <v>101</v>
      </c>
      <c r="C20" s="61">
        <v>2320917.8907991024</v>
      </c>
      <c r="D20" s="13" t="s">
        <v>100</v>
      </c>
    </row>
    <row r="21" spans="2:4" ht="21" customHeight="1">
      <c r="B21" s="12" t="s">
        <v>103</v>
      </c>
      <c r="C21" s="61">
        <v>7051980.8400266897</v>
      </c>
      <c r="D21" s="13" t="s">
        <v>102</v>
      </c>
    </row>
    <row r="22" spans="2:4" ht="21" customHeight="1">
      <c r="B22" s="12" t="s">
        <v>105</v>
      </c>
      <c r="C22" s="61">
        <v>1920501.0001519308</v>
      </c>
      <c r="D22" s="13" t="s">
        <v>104</v>
      </c>
    </row>
    <row r="23" spans="2:4" ht="21" customHeight="1">
      <c r="B23" s="14" t="s">
        <v>108</v>
      </c>
      <c r="C23" s="74">
        <v>8972481.8401786201</v>
      </c>
      <c r="D23" s="15" t="s">
        <v>106</v>
      </c>
    </row>
    <row r="24" spans="2:4" ht="21" customHeight="1">
      <c r="B24" s="14" t="s">
        <v>109</v>
      </c>
      <c r="C24" s="74">
        <v>5719897.1326054297</v>
      </c>
      <c r="D24" s="15" t="s">
        <v>107</v>
      </c>
    </row>
    <row r="25" spans="2:4" ht="21" customHeight="1">
      <c r="B25" s="26"/>
      <c r="C25" s="27"/>
      <c r="D25" s="26"/>
    </row>
    <row r="26" spans="2:4" ht="21" customHeight="1">
      <c r="B26" s="115" t="s">
        <v>578</v>
      </c>
      <c r="C26" s="122">
        <v>17756882.749295518</v>
      </c>
      <c r="D26" s="117" t="s">
        <v>110</v>
      </c>
    </row>
    <row r="27" spans="2:4" ht="21" customHeight="1">
      <c r="B27" s="26"/>
      <c r="C27" s="27"/>
      <c r="D27" s="26"/>
    </row>
    <row r="28" spans="2:4" ht="21" customHeight="1">
      <c r="B28" s="115" t="s">
        <v>112</v>
      </c>
      <c r="C28" s="122">
        <v>10398224.624185452</v>
      </c>
      <c r="D28" s="117" t="s">
        <v>111</v>
      </c>
    </row>
    <row r="29" spans="2:4" ht="21" customHeight="1">
      <c r="B29" s="115" t="s">
        <v>114</v>
      </c>
      <c r="C29" s="122">
        <v>7648563.7175068343</v>
      </c>
      <c r="D29" s="117" t="s">
        <v>113</v>
      </c>
    </row>
    <row r="30" spans="2:4" ht="21" customHeight="1">
      <c r="B30" s="115" t="s">
        <v>116</v>
      </c>
      <c r="C30" s="122">
        <v>10901148.425080022</v>
      </c>
      <c r="D30" s="117" t="s">
        <v>115</v>
      </c>
    </row>
    <row r="31" spans="2:4" ht="21" customHeight="1"/>
    <row r="32" spans="2:4" ht="21" customHeight="1">
      <c r="B32" s="115" t="s">
        <v>579</v>
      </c>
      <c r="C32" s="123">
        <v>2.8872980080155313</v>
      </c>
      <c r="D32" s="117" t="s">
        <v>580</v>
      </c>
    </row>
    <row r="33" spans="2:4" ht="21" customHeight="1">
      <c r="B33" s="115" t="s">
        <v>581</v>
      </c>
      <c r="C33" s="123">
        <v>1.9790380259986151</v>
      </c>
      <c r="D33" s="117" t="s">
        <v>582</v>
      </c>
    </row>
    <row r="34" spans="2:4" ht="21" customHeight="1">
      <c r="B34" s="115" t="s">
        <v>583</v>
      </c>
      <c r="C34" s="123">
        <v>3.1044059600434117</v>
      </c>
      <c r="D34" s="117" t="s">
        <v>584</v>
      </c>
    </row>
  </sheetData>
  <mergeCells count="5">
    <mergeCell ref="B8:D8"/>
    <mergeCell ref="B13:B14"/>
    <mergeCell ref="D13:D14"/>
    <mergeCell ref="B6:D6"/>
    <mergeCell ref="B7:D7"/>
  </mergeCells>
  <printOptions horizontalCentered="1"/>
  <pageMargins left="0.25" right="0.25" top="0.75" bottom="0.75" header="0.3" footer="0.3"/>
  <pageSetup paperSize="9" scale="94" orientation="portrait" r:id="rId1"/>
  <headerFooter>
    <oddHeader>&amp;L&amp;"Calibri"&amp;10&amp;K317100CBUAE Classification: Public&amp;1#</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B1:D34"/>
  <sheetViews>
    <sheetView showGridLines="0" rightToLeft="1" view="pageBreakPreview" zoomScale="145" zoomScaleNormal="70" zoomScaleSheetLayoutView="145" workbookViewId="0">
      <selection activeCell="B6" sqref="B6:D8"/>
    </sheetView>
  </sheetViews>
  <sheetFormatPr defaultRowHeight="13.2"/>
  <cols>
    <col min="1" max="1" width="6.6640625" customWidth="1"/>
    <col min="2" max="2" width="45.6640625" customWidth="1"/>
    <col min="3" max="3" width="12.6640625" customWidth="1"/>
    <col min="4" max="4" width="45.6640625" customWidth="1"/>
  </cols>
  <sheetData>
    <row r="1" spans="2:4" ht="15" customHeight="1"/>
    <row r="2" spans="2:4" ht="15" customHeight="1"/>
    <row r="3" spans="2:4" ht="15" customHeight="1"/>
    <row r="4" spans="2:4" ht="15" customHeight="1"/>
    <row r="5" spans="2:4" ht="15" customHeight="1"/>
    <row r="6" spans="2:4" ht="20.25" customHeight="1">
      <c r="B6" s="193" t="s">
        <v>547</v>
      </c>
      <c r="C6" s="193"/>
      <c r="D6" s="193"/>
    </row>
    <row r="7" spans="2:4" ht="20.25" customHeight="1">
      <c r="B7" s="194" t="s">
        <v>534</v>
      </c>
      <c r="C7" s="194"/>
      <c r="D7" s="194"/>
    </row>
    <row r="8" spans="2:4" ht="20.25" customHeight="1">
      <c r="B8" s="209" t="str">
        <f>'23A'!B8:D8</f>
        <v>(2021)</v>
      </c>
      <c r="C8" s="190"/>
      <c r="D8" s="190"/>
    </row>
    <row r="9" spans="2:4" ht="15" customHeight="1">
      <c r="C9" s="3"/>
    </row>
    <row r="10" spans="2:4" ht="15" customHeight="1">
      <c r="C10" s="3"/>
    </row>
    <row r="11" spans="2:4" ht="15" customHeight="1">
      <c r="B11" s="7" t="s">
        <v>696</v>
      </c>
      <c r="C11" s="69"/>
      <c r="D11" s="54" t="s">
        <v>697</v>
      </c>
    </row>
    <row r="12" spans="2:4" ht="15" customHeight="1">
      <c r="B12" s="7" t="s">
        <v>13</v>
      </c>
      <c r="C12" s="3"/>
      <c r="D12" s="8" t="s">
        <v>10</v>
      </c>
    </row>
    <row r="13" spans="2:4" ht="30" customHeight="1">
      <c r="B13" s="222" t="s">
        <v>8</v>
      </c>
      <c r="C13" s="80" t="s">
        <v>5</v>
      </c>
      <c r="D13" s="220" t="s">
        <v>2</v>
      </c>
    </row>
    <row r="14" spans="2:4" ht="30" customHeight="1">
      <c r="B14" s="221"/>
      <c r="C14" s="81" t="s">
        <v>3</v>
      </c>
      <c r="D14" s="221"/>
    </row>
    <row r="15" spans="2:4" ht="21" customHeight="1">
      <c r="B15" s="14" t="s">
        <v>94</v>
      </c>
      <c r="C15" s="74">
        <v>3300000</v>
      </c>
      <c r="D15" s="15" t="s">
        <v>93</v>
      </c>
    </row>
    <row r="16" spans="2:4" ht="21" customHeight="1">
      <c r="B16" s="12" t="s">
        <v>293</v>
      </c>
      <c r="C16" s="61">
        <v>1082678.1124077931</v>
      </c>
      <c r="D16" s="13" t="s">
        <v>95</v>
      </c>
    </row>
    <row r="17" spans="2:4" ht="21" customHeight="1">
      <c r="B17" s="12" t="s">
        <v>292</v>
      </c>
      <c r="C17" s="61">
        <v>122728.61972703207</v>
      </c>
      <c r="D17" s="13" t="s">
        <v>96</v>
      </c>
    </row>
    <row r="18" spans="2:4" ht="21" customHeight="1">
      <c r="B18" s="12" t="s">
        <v>98</v>
      </c>
      <c r="C18" s="61">
        <v>762453.33812835277</v>
      </c>
      <c r="D18" s="13" t="s">
        <v>97</v>
      </c>
    </row>
    <row r="19" spans="2:4" ht="21" customHeight="1">
      <c r="B19" s="12" t="s">
        <v>294</v>
      </c>
      <c r="C19" s="61">
        <v>3300486.0614087377</v>
      </c>
      <c r="D19" s="13" t="s">
        <v>99</v>
      </c>
    </row>
    <row r="20" spans="2:4" ht="21" customHeight="1">
      <c r="B20" s="12" t="s">
        <v>101</v>
      </c>
      <c r="C20" s="61">
        <v>1794069.951178201</v>
      </c>
      <c r="D20" s="13" t="s">
        <v>100</v>
      </c>
    </row>
    <row r="21" spans="2:4" ht="21" customHeight="1">
      <c r="B21" s="12" t="s">
        <v>103</v>
      </c>
      <c r="C21" s="61">
        <v>5082908.6141570332</v>
      </c>
      <c r="D21" s="13" t="s">
        <v>102</v>
      </c>
    </row>
    <row r="22" spans="2:4" ht="21" customHeight="1">
      <c r="B22" s="12" t="s">
        <v>105</v>
      </c>
      <c r="C22" s="61">
        <v>1356613.2040891594</v>
      </c>
      <c r="D22" s="13" t="s">
        <v>104</v>
      </c>
    </row>
    <row r="23" spans="2:4" ht="21" customHeight="1">
      <c r="B23" s="14" t="s">
        <v>108</v>
      </c>
      <c r="C23" s="74">
        <v>6439521.8182461895</v>
      </c>
      <c r="D23" s="15" t="s">
        <v>106</v>
      </c>
    </row>
    <row r="24" spans="2:4" ht="21" customHeight="1">
      <c r="B24" s="14" t="s">
        <v>109</v>
      </c>
      <c r="C24" s="74">
        <v>3896002.0429295017</v>
      </c>
      <c r="D24" s="15" t="s">
        <v>107</v>
      </c>
    </row>
    <row r="25" spans="2:4" ht="21" customHeight="1">
      <c r="B25" s="26"/>
      <c r="C25" s="27"/>
      <c r="D25" s="26"/>
    </row>
    <row r="26" spans="2:4" ht="21" customHeight="1">
      <c r="B26" s="115" t="s">
        <v>578</v>
      </c>
      <c r="C26" s="122">
        <v>14368579.957139088</v>
      </c>
      <c r="D26" s="117" t="s">
        <v>110</v>
      </c>
    </row>
    <row r="27" spans="2:4" ht="21" customHeight="1">
      <c r="B27" s="26"/>
      <c r="C27" s="27"/>
      <c r="D27" s="26"/>
    </row>
    <row r="28" spans="2:4" ht="21" customHeight="1">
      <c r="B28" s="115" t="s">
        <v>112</v>
      </c>
      <c r="C28" s="122">
        <v>9741363.6990290191</v>
      </c>
      <c r="D28" s="117" t="s">
        <v>111</v>
      </c>
    </row>
    <row r="29" spans="2:4" ht="21" customHeight="1">
      <c r="B29" s="115" t="s">
        <v>114</v>
      </c>
      <c r="C29" s="122">
        <v>6653441.8807828305</v>
      </c>
      <c r="D29" s="117" t="s">
        <v>113</v>
      </c>
    </row>
    <row r="30" spans="2:4" ht="21" customHeight="1">
      <c r="B30" s="115" t="s">
        <v>116</v>
      </c>
      <c r="C30" s="122">
        <v>9196961.6560995169</v>
      </c>
      <c r="D30" s="117" t="s">
        <v>115</v>
      </c>
    </row>
    <row r="31" spans="2:4" ht="21" customHeight="1"/>
    <row r="32" spans="2:4" ht="21" customHeight="1">
      <c r="B32" s="115" t="s">
        <v>579</v>
      </c>
      <c r="C32" s="123">
        <v>4.3541151385269963</v>
      </c>
      <c r="D32" s="117" t="s">
        <v>580</v>
      </c>
    </row>
    <row r="33" spans="2:4" ht="21" customHeight="1">
      <c r="B33" s="115" t="s">
        <v>581</v>
      </c>
      <c r="C33" s="123">
        <v>2.2313116350388245</v>
      </c>
      <c r="D33" s="117" t="s">
        <v>582</v>
      </c>
    </row>
    <row r="34" spans="2:4" ht="21" customHeight="1">
      <c r="B34" s="115" t="s">
        <v>583</v>
      </c>
      <c r="C34" s="123">
        <v>3.6880319360240867</v>
      </c>
      <c r="D34" s="117" t="s">
        <v>584</v>
      </c>
    </row>
  </sheetData>
  <mergeCells count="5">
    <mergeCell ref="B6:D6"/>
    <mergeCell ref="B7:D7"/>
    <mergeCell ref="B8:D8"/>
    <mergeCell ref="B13:B14"/>
    <mergeCell ref="D13:D14"/>
  </mergeCells>
  <printOptions horizontalCentered="1"/>
  <pageMargins left="0.25" right="0.25" top="0.75" bottom="0.75" header="0.3" footer="0.3"/>
  <pageSetup paperSize="9" scale="96" orientation="portrait" r:id="rId1"/>
  <headerFooter>
    <oddHeader>&amp;L&amp;"Calibri"&amp;10&amp;K317100CBUAE Classification: Public&amp;1#</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B1:M30"/>
  <sheetViews>
    <sheetView showGridLines="0" rightToLeft="1" view="pageBreakPreview" zoomScaleNormal="60" zoomScaleSheetLayoutView="100" workbookViewId="0">
      <selection activeCell="B6" sqref="B6:M8"/>
    </sheetView>
  </sheetViews>
  <sheetFormatPr defaultRowHeight="13.2"/>
  <cols>
    <col min="1" max="1" width="6.6640625" customWidth="1"/>
    <col min="2" max="2" width="39.6640625" bestFit="1" customWidth="1"/>
    <col min="3" max="3" width="8.5546875" bestFit="1" customWidth="1"/>
    <col min="4" max="4" width="9.88671875" bestFit="1" customWidth="1"/>
    <col min="5" max="5" width="9" bestFit="1" customWidth="1"/>
    <col min="6" max="6" width="8.88671875" bestFit="1" customWidth="1"/>
    <col min="7" max="7" width="10.88671875" bestFit="1" customWidth="1"/>
    <col min="8" max="8" width="8.33203125" bestFit="1" customWidth="1"/>
    <col min="9" max="10" width="10.88671875" bestFit="1" customWidth="1"/>
    <col min="11" max="12" width="11.33203125" bestFit="1" customWidth="1"/>
    <col min="13" max="13" width="45.6640625" customWidth="1"/>
  </cols>
  <sheetData>
    <row r="1" spans="2:13" ht="15" customHeight="1"/>
    <row r="2" spans="2:13" ht="15" customHeight="1"/>
    <row r="3" spans="2:13" ht="15" customHeight="1"/>
    <row r="4" spans="2:13" ht="15" customHeight="1"/>
    <row r="5" spans="2:13" ht="15" customHeight="1"/>
    <row r="6" spans="2:13" ht="20.399999999999999">
      <c r="B6" s="193" t="s">
        <v>117</v>
      </c>
      <c r="C6" s="193"/>
      <c r="D6" s="193"/>
      <c r="E6" s="193"/>
      <c r="F6" s="193"/>
      <c r="G6" s="193"/>
      <c r="H6" s="193"/>
      <c r="I6" s="193"/>
      <c r="J6" s="193"/>
      <c r="K6" s="193"/>
      <c r="L6" s="193"/>
      <c r="M6" s="193"/>
    </row>
    <row r="7" spans="2:13" ht="20.399999999999999">
      <c r="B7" s="194" t="s">
        <v>535</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s="28" customFormat="1" ht="15" customHeight="1">
      <c r="B11" s="7" t="s">
        <v>698</v>
      </c>
      <c r="C11" s="69"/>
      <c r="D11" s="69"/>
      <c r="E11" s="69"/>
      <c r="F11" s="71"/>
      <c r="G11" s="71"/>
      <c r="H11" s="71"/>
      <c r="I11" s="90"/>
      <c r="J11" s="3"/>
      <c r="K11" s="90"/>
      <c r="L11" s="3"/>
      <c r="M11" s="54" t="s">
        <v>699</v>
      </c>
    </row>
    <row r="12" spans="2:13" s="28" customFormat="1" ht="20.399999999999999">
      <c r="B12" s="7" t="s">
        <v>13</v>
      </c>
      <c r="C12" s="91"/>
      <c r="D12" s="29"/>
      <c r="E12" s="29"/>
      <c r="F12" s="29"/>
      <c r="G12" s="29"/>
      <c r="H12" s="29"/>
      <c r="I12" s="29"/>
      <c r="J12" s="29"/>
      <c r="K12" s="29"/>
      <c r="L12" s="29"/>
      <c r="M12" s="8" t="s">
        <v>10</v>
      </c>
    </row>
    <row r="13" spans="2:13" ht="14.4">
      <c r="B13" s="222" t="s">
        <v>300</v>
      </c>
      <c r="C13" s="125" t="s">
        <v>258</v>
      </c>
      <c r="D13" s="125" t="s">
        <v>257</v>
      </c>
      <c r="E13" s="125" t="s">
        <v>256</v>
      </c>
      <c r="F13" s="125" t="s">
        <v>255</v>
      </c>
      <c r="G13" s="125" t="s">
        <v>254</v>
      </c>
      <c r="H13" s="125" t="s">
        <v>253</v>
      </c>
      <c r="I13" s="125" t="s">
        <v>252</v>
      </c>
      <c r="J13" s="125" t="s">
        <v>251</v>
      </c>
      <c r="K13" s="125" t="s">
        <v>295</v>
      </c>
      <c r="L13" s="125" t="s">
        <v>250</v>
      </c>
      <c r="M13" s="220" t="s">
        <v>9</v>
      </c>
    </row>
    <row r="14" spans="2:13" ht="30" customHeight="1">
      <c r="B14" s="221"/>
      <c r="C14" s="39" t="s">
        <v>249</v>
      </c>
      <c r="D14" s="39" t="s">
        <v>248</v>
      </c>
      <c r="E14" s="39" t="s">
        <v>247</v>
      </c>
      <c r="F14" s="39" t="s">
        <v>246</v>
      </c>
      <c r="G14" s="39" t="s">
        <v>245</v>
      </c>
      <c r="H14" s="39" t="s">
        <v>244</v>
      </c>
      <c r="I14" s="39" t="s">
        <v>243</v>
      </c>
      <c r="J14" s="39" t="s">
        <v>242</v>
      </c>
      <c r="K14" s="39" t="s">
        <v>241</v>
      </c>
      <c r="L14" s="39" t="s">
        <v>240</v>
      </c>
      <c r="M14" s="221"/>
    </row>
    <row r="15" spans="2:13" ht="21" customHeight="1">
      <c r="B15" s="12" t="s">
        <v>33</v>
      </c>
      <c r="C15" s="55">
        <v>543.8900900000001</v>
      </c>
      <c r="D15" s="55">
        <v>91686.942056371059</v>
      </c>
      <c r="E15" s="55">
        <v>32623.742831773823</v>
      </c>
      <c r="F15" s="55">
        <v>37327.026659999996</v>
      </c>
      <c r="G15" s="55">
        <v>1932513.2414662573</v>
      </c>
      <c r="H15" s="55">
        <v>6958.5954829548318</v>
      </c>
      <c r="I15" s="55">
        <v>665043.5046086387</v>
      </c>
      <c r="J15" s="55">
        <v>2766696.9431959959</v>
      </c>
      <c r="K15" s="55">
        <v>575824.62878261425</v>
      </c>
      <c r="L15" s="55">
        <v>3342521.57197861</v>
      </c>
      <c r="M15" s="13" t="s">
        <v>32</v>
      </c>
    </row>
    <row r="16" spans="2:13" ht="21" customHeight="1">
      <c r="B16" s="12" t="s">
        <v>297</v>
      </c>
      <c r="C16" s="55">
        <v>35.062269999999998</v>
      </c>
      <c r="D16" s="55">
        <v>63228.999482396786</v>
      </c>
      <c r="E16" s="55">
        <v>7233.4381264813464</v>
      </c>
      <c r="F16" s="55">
        <v>9635.8991799999985</v>
      </c>
      <c r="G16" s="55">
        <v>887198.56060977536</v>
      </c>
      <c r="H16" s="55">
        <v>1719.5252884362103</v>
      </c>
      <c r="I16" s="55">
        <v>380129.95269046084</v>
      </c>
      <c r="J16" s="55">
        <v>1349181.4376475506</v>
      </c>
      <c r="K16" s="55">
        <v>118317.57143485191</v>
      </c>
      <c r="L16" s="55">
        <v>1467499.0090824026</v>
      </c>
      <c r="M16" s="13" t="s">
        <v>298</v>
      </c>
    </row>
    <row r="17" spans="2:13" ht="21" customHeight="1">
      <c r="B17" s="12" t="s">
        <v>566</v>
      </c>
      <c r="C17" s="55">
        <v>246.02438000000001</v>
      </c>
      <c r="D17" s="55">
        <v>322324.09870956629</v>
      </c>
      <c r="E17" s="55">
        <v>132199.76149332323</v>
      </c>
      <c r="F17" s="55">
        <v>72990.007459999993</v>
      </c>
      <c r="G17" s="55">
        <v>2790269.681988623</v>
      </c>
      <c r="H17" s="55">
        <v>20639.133144844272</v>
      </c>
      <c r="I17" s="55">
        <v>1027262.9635826305</v>
      </c>
      <c r="J17" s="55">
        <v>4365931.6707589878</v>
      </c>
      <c r="K17" s="55">
        <v>365209.3722634383</v>
      </c>
      <c r="L17" s="55">
        <v>4731141.0430224249</v>
      </c>
      <c r="M17" s="13" t="s">
        <v>23</v>
      </c>
    </row>
    <row r="18" spans="2:13" ht="21" customHeight="1">
      <c r="B18" s="12" t="s">
        <v>34</v>
      </c>
      <c r="C18" s="55">
        <v>6.4560399999999998</v>
      </c>
      <c r="D18" s="55">
        <v>47522.440926133415</v>
      </c>
      <c r="E18" s="55">
        <v>11300.244276260206</v>
      </c>
      <c r="F18" s="55">
        <v>11576.708050000001</v>
      </c>
      <c r="G18" s="55">
        <v>838297.31326266041</v>
      </c>
      <c r="H18" s="55">
        <v>2302.1120549272273</v>
      </c>
      <c r="I18" s="55">
        <v>900382.10178601858</v>
      </c>
      <c r="J18" s="55">
        <v>1811387.3763959999</v>
      </c>
      <c r="K18" s="55">
        <v>665435.26924890757</v>
      </c>
      <c r="L18" s="55">
        <v>2476822.6456449074</v>
      </c>
      <c r="M18" s="13" t="s">
        <v>24</v>
      </c>
    </row>
    <row r="19" spans="2:13" ht="21" customHeight="1">
      <c r="B19" s="12" t="s">
        <v>564</v>
      </c>
      <c r="C19" s="55">
        <v>64.967250000000007</v>
      </c>
      <c r="D19" s="55">
        <v>40286.192081564324</v>
      </c>
      <c r="E19" s="55">
        <v>17614.912595706457</v>
      </c>
      <c r="F19" s="55">
        <v>13864.301030000001</v>
      </c>
      <c r="G19" s="55">
        <v>2403029.0536273425</v>
      </c>
      <c r="H19" s="55">
        <v>8437.2026813543671</v>
      </c>
      <c r="I19" s="55">
        <v>793376.84403756796</v>
      </c>
      <c r="J19" s="55">
        <v>3276673.473303536</v>
      </c>
      <c r="K19" s="55">
        <v>184447.46833483566</v>
      </c>
      <c r="L19" s="55">
        <v>3461120.9416383714</v>
      </c>
      <c r="M19" s="13" t="s">
        <v>563</v>
      </c>
    </row>
    <row r="20" spans="2:13" ht="21" customHeight="1">
      <c r="B20" s="14" t="s">
        <v>42</v>
      </c>
      <c r="C20" s="56">
        <f t="shared" ref="C20:I20" si="0">C15+C16+C17+C18+C19</f>
        <v>896.40003000000013</v>
      </c>
      <c r="D20" s="56">
        <f t="shared" si="0"/>
        <v>565048.67325603182</v>
      </c>
      <c r="E20" s="56">
        <f t="shared" si="0"/>
        <v>200972.09932354506</v>
      </c>
      <c r="F20" s="56">
        <f t="shared" si="0"/>
        <v>145393.94237999999</v>
      </c>
      <c r="G20" s="56">
        <f t="shared" si="0"/>
        <v>8851307.8509546574</v>
      </c>
      <c r="H20" s="56">
        <f t="shared" si="0"/>
        <v>40056.568652516908</v>
      </c>
      <c r="I20" s="56">
        <f t="shared" si="0"/>
        <v>3766195.3667053171</v>
      </c>
      <c r="J20" s="56">
        <f t="shared" ref="J20:L20" si="1">J15+J16+J17+J18+J19</f>
        <v>13569870.901302071</v>
      </c>
      <c r="K20" s="56">
        <f t="shared" si="1"/>
        <v>1909234.3100646476</v>
      </c>
      <c r="L20" s="56">
        <f t="shared" si="1"/>
        <v>15479105.211366715</v>
      </c>
      <c r="M20" s="15" t="s">
        <v>38</v>
      </c>
    </row>
    <row r="21" spans="2:13" ht="21" customHeight="1">
      <c r="C21" s="16"/>
      <c r="D21" s="16"/>
      <c r="E21" s="16"/>
      <c r="F21" s="16"/>
      <c r="G21" s="16"/>
      <c r="H21" s="16"/>
      <c r="I21" s="16"/>
      <c r="J21" s="16"/>
      <c r="K21" s="16"/>
      <c r="L21" s="16"/>
    </row>
    <row r="22" spans="2:13" ht="21" customHeight="1">
      <c r="B22" s="14" t="s">
        <v>43</v>
      </c>
      <c r="C22" s="56">
        <v>4772.00987549823</v>
      </c>
      <c r="D22" s="56">
        <v>850154.75499778916</v>
      </c>
      <c r="E22" s="56">
        <v>85137.606167709164</v>
      </c>
      <c r="F22" s="56">
        <v>41249.110726297768</v>
      </c>
      <c r="G22" s="56">
        <v>11818550.328068446</v>
      </c>
      <c r="H22" s="56">
        <v>32190.764666348994</v>
      </c>
      <c r="I22" s="56">
        <v>6883670.7373231417</v>
      </c>
      <c r="J22" s="56">
        <v>19715725.311825231</v>
      </c>
      <c r="K22" s="56">
        <v>152404.52762574848</v>
      </c>
      <c r="L22" s="56">
        <v>19868129.839450981</v>
      </c>
      <c r="M22" s="15" t="s">
        <v>39</v>
      </c>
    </row>
    <row r="23" spans="2:13" ht="21" customHeight="1">
      <c r="C23" s="16"/>
      <c r="D23" s="16"/>
      <c r="E23" s="16"/>
      <c r="F23" s="16"/>
      <c r="G23" s="16"/>
      <c r="H23" s="16"/>
      <c r="I23" s="16"/>
      <c r="J23" s="16"/>
      <c r="K23" s="16"/>
      <c r="L23" s="16"/>
    </row>
    <row r="24" spans="2:13" ht="21" customHeight="1">
      <c r="B24" s="12" t="s">
        <v>35</v>
      </c>
      <c r="C24" s="55">
        <v>914.86714975845416</v>
      </c>
      <c r="D24" s="55">
        <v>25714.113331467834</v>
      </c>
      <c r="E24" s="55">
        <v>4934.1112463705613</v>
      </c>
      <c r="F24" s="55">
        <v>3450.536791352657</v>
      </c>
      <c r="G24" s="55">
        <v>487373.48057962197</v>
      </c>
      <c r="H24" s="55">
        <v>3576.7346712728399</v>
      </c>
      <c r="I24" s="55">
        <v>294621.51099044248</v>
      </c>
      <c r="J24" s="55">
        <v>820585.35476028686</v>
      </c>
      <c r="K24" s="55">
        <v>12021.635761396597</v>
      </c>
      <c r="L24" s="55">
        <v>832606.99052168347</v>
      </c>
      <c r="M24" s="13" t="s">
        <v>25</v>
      </c>
    </row>
    <row r="25" spans="2:13" ht="21" customHeight="1">
      <c r="B25" s="12" t="s">
        <v>36</v>
      </c>
      <c r="C25" s="55">
        <v>0</v>
      </c>
      <c r="D25" s="55">
        <v>333.19144000000006</v>
      </c>
      <c r="E25" s="55">
        <v>87587.239590000099</v>
      </c>
      <c r="F25" s="55">
        <v>0</v>
      </c>
      <c r="G25" s="55">
        <v>432186.32071842893</v>
      </c>
      <c r="H25" s="55">
        <v>0</v>
      </c>
      <c r="I25" s="55">
        <v>221047.31462508425</v>
      </c>
      <c r="J25" s="55">
        <v>741154.06637351331</v>
      </c>
      <c r="K25" s="55">
        <v>206341.07179449999</v>
      </c>
      <c r="L25" s="55">
        <v>947495.13816801331</v>
      </c>
      <c r="M25" s="13" t="s">
        <v>26</v>
      </c>
    </row>
    <row r="26" spans="2:13" ht="21" customHeight="1">
      <c r="B26" s="12" t="s">
        <v>37</v>
      </c>
      <c r="C26" s="55">
        <v>6994.7385505214634</v>
      </c>
      <c r="D26" s="55">
        <v>151006.1180526556</v>
      </c>
      <c r="E26" s="55">
        <v>20781.356517210319</v>
      </c>
      <c r="F26" s="55">
        <v>8284.1357487089754</v>
      </c>
      <c r="G26" s="55">
        <v>6087389.6322512981</v>
      </c>
      <c r="H26" s="55">
        <v>27839.39968410588</v>
      </c>
      <c r="I26" s="55">
        <v>698502.29894453939</v>
      </c>
      <c r="J26" s="55">
        <v>7000797.679749039</v>
      </c>
      <c r="K26" s="55">
        <v>82435.094919549752</v>
      </c>
      <c r="L26" s="55">
        <v>7083232.7746685892</v>
      </c>
      <c r="M26" s="13" t="s">
        <v>27</v>
      </c>
    </row>
    <row r="27" spans="2:13" ht="21" customHeight="1">
      <c r="B27" s="12" t="s">
        <v>565</v>
      </c>
      <c r="C27" s="55">
        <v>0</v>
      </c>
      <c r="D27" s="55">
        <v>0</v>
      </c>
      <c r="E27" s="55">
        <v>0</v>
      </c>
      <c r="F27" s="55">
        <v>0</v>
      </c>
      <c r="G27" s="55">
        <v>106088.87850000001</v>
      </c>
      <c r="H27" s="55">
        <v>0</v>
      </c>
      <c r="I27" s="55">
        <v>370.25799999999998</v>
      </c>
      <c r="J27" s="55">
        <v>106459.13650000001</v>
      </c>
      <c r="K27" s="55">
        <v>-1.5439999697264284E-4</v>
      </c>
      <c r="L27" s="55">
        <v>106459.13634560001</v>
      </c>
      <c r="M27" s="13" t="s">
        <v>28</v>
      </c>
    </row>
    <row r="28" spans="2:13" ht="21" customHeight="1">
      <c r="B28" s="14" t="s">
        <v>44</v>
      </c>
      <c r="C28" s="56">
        <f t="shared" ref="C28:I28" si="2">C24+C25+C26+C27</f>
        <v>7909.6057002799171</v>
      </c>
      <c r="D28" s="56">
        <f t="shared" si="2"/>
        <v>177053.42282412344</v>
      </c>
      <c r="E28" s="56">
        <f t="shared" si="2"/>
        <v>113302.70735358098</v>
      </c>
      <c r="F28" s="56">
        <f t="shared" si="2"/>
        <v>11734.672540061632</v>
      </c>
      <c r="G28" s="56">
        <f t="shared" si="2"/>
        <v>7113038.3120493488</v>
      </c>
      <c r="H28" s="56">
        <f t="shared" si="2"/>
        <v>31416.134355378719</v>
      </c>
      <c r="I28" s="56">
        <f t="shared" si="2"/>
        <v>1214541.3825600659</v>
      </c>
      <c r="J28" s="56">
        <f t="shared" ref="J28:L28" si="3">J24+J25+J26+J27</f>
        <v>8668996.2373828385</v>
      </c>
      <c r="K28" s="56">
        <f t="shared" si="3"/>
        <v>300797.80232104636</v>
      </c>
      <c r="L28" s="56">
        <f t="shared" si="3"/>
        <v>8969794.039703887</v>
      </c>
      <c r="M28" s="15" t="s">
        <v>40</v>
      </c>
    </row>
    <row r="29" spans="2:13" ht="21" customHeight="1">
      <c r="C29" s="16"/>
      <c r="D29" s="16"/>
      <c r="E29" s="16"/>
      <c r="F29" s="16"/>
      <c r="G29" s="16"/>
      <c r="H29" s="16"/>
      <c r="I29" s="16"/>
      <c r="J29" s="16"/>
      <c r="K29" s="16"/>
      <c r="L29" s="16"/>
    </row>
    <row r="30" spans="2:13" ht="21" customHeight="1">
      <c r="B30" s="14" t="s">
        <v>264</v>
      </c>
      <c r="C30" s="56">
        <f t="shared" ref="C30:I30" si="4">C20+C22+C28</f>
        <v>13578.015605778146</v>
      </c>
      <c r="D30" s="56">
        <f t="shared" si="4"/>
        <v>1592256.8510779445</v>
      </c>
      <c r="E30" s="56">
        <f t="shared" si="4"/>
        <v>399412.4128448352</v>
      </c>
      <c r="F30" s="56">
        <f t="shared" si="4"/>
        <v>198377.72564635941</v>
      </c>
      <c r="G30" s="56">
        <f t="shared" si="4"/>
        <v>27782896.49107245</v>
      </c>
      <c r="H30" s="56">
        <f t="shared" si="4"/>
        <v>103663.46767424462</v>
      </c>
      <c r="I30" s="56">
        <f t="shared" si="4"/>
        <v>11864407.486588527</v>
      </c>
      <c r="J30" s="56">
        <f t="shared" ref="J30:L30" si="5">J20+J22+J28</f>
        <v>41954592.450510137</v>
      </c>
      <c r="K30" s="56">
        <f t="shared" si="5"/>
        <v>2362436.6400114424</v>
      </c>
      <c r="L30" s="56">
        <f t="shared" si="5"/>
        <v>44317029.090521589</v>
      </c>
      <c r="M30" s="15" t="s">
        <v>41</v>
      </c>
    </row>
  </sheetData>
  <mergeCells count="5">
    <mergeCell ref="B6:M6"/>
    <mergeCell ref="B7:M7"/>
    <mergeCell ref="M13:M14"/>
    <mergeCell ref="B13:B14"/>
    <mergeCell ref="B8:M8"/>
  </mergeCells>
  <printOptions horizontalCentered="1"/>
  <pageMargins left="0.25" right="0.25" top="0.75" bottom="0.75" header="0.3" footer="0.3"/>
  <pageSetup paperSize="9" scale="53" orientation="portrait" r:id="rId1"/>
  <headerFooter>
    <oddHeader>&amp;L&amp;"Calibri"&amp;10&amp;K317100CBUAE Classification: Public&amp;1#</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B1:M31"/>
  <sheetViews>
    <sheetView showGridLines="0" rightToLeft="1" view="pageBreakPreview" zoomScale="85" zoomScaleNormal="60" zoomScaleSheetLayoutView="85" workbookViewId="0">
      <selection activeCell="B6" sqref="B6:M8"/>
    </sheetView>
  </sheetViews>
  <sheetFormatPr defaultRowHeight="13.2"/>
  <cols>
    <col min="1" max="1" width="6.6640625" customWidth="1"/>
    <col min="2" max="2" width="39.6640625" bestFit="1" customWidth="1"/>
    <col min="3" max="12" width="12.6640625" customWidth="1"/>
    <col min="13" max="13" width="45.6640625" customWidth="1"/>
  </cols>
  <sheetData>
    <row r="1" spans="2:13" ht="15" customHeight="1"/>
    <row r="2" spans="2:13" ht="15" customHeight="1"/>
    <row r="3" spans="2:13" ht="15" customHeight="1"/>
    <row r="4" spans="2:13" ht="15" customHeight="1"/>
    <row r="5" spans="2:13" ht="15" customHeight="1"/>
    <row r="6" spans="2:13" ht="20.399999999999999">
      <c r="B6" s="193" t="s">
        <v>314</v>
      </c>
      <c r="C6" s="193"/>
      <c r="D6" s="193"/>
      <c r="E6" s="193"/>
      <c r="F6" s="193"/>
      <c r="G6" s="193"/>
      <c r="H6" s="193"/>
      <c r="I6" s="193"/>
      <c r="J6" s="193"/>
      <c r="K6" s="193"/>
      <c r="L6" s="193"/>
      <c r="M6" s="193"/>
    </row>
    <row r="7" spans="2:13" ht="20.399999999999999">
      <c r="B7" s="194" t="s">
        <v>536</v>
      </c>
      <c r="C7" s="194"/>
      <c r="D7" s="194"/>
      <c r="E7" s="194"/>
      <c r="F7" s="194"/>
      <c r="G7" s="194"/>
      <c r="H7" s="194"/>
      <c r="I7" s="194"/>
      <c r="J7" s="194"/>
      <c r="K7" s="194"/>
      <c r="L7" s="194"/>
      <c r="M7" s="194"/>
    </row>
    <row r="8" spans="2:13" ht="20.25" customHeight="1">
      <c r="B8" s="209" t="str">
        <f>'24A'!B8:M8</f>
        <v>(2021)</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s="28" customFormat="1" ht="15" customHeight="1">
      <c r="B11" s="7" t="s">
        <v>700</v>
      </c>
      <c r="C11" s="69"/>
      <c r="D11" s="69"/>
      <c r="E11" s="69"/>
      <c r="F11" s="71"/>
      <c r="G11" s="71"/>
      <c r="H11" s="71"/>
      <c r="I11" s="90"/>
      <c r="J11" s="3"/>
      <c r="K11" s="90"/>
      <c r="L11" s="3"/>
      <c r="M11" s="54" t="s">
        <v>701</v>
      </c>
    </row>
    <row r="12" spans="2:13" s="28" customFormat="1" ht="15" customHeight="1">
      <c r="B12" s="7" t="s">
        <v>13</v>
      </c>
      <c r="C12" s="91"/>
      <c r="D12" s="29"/>
      <c r="E12" s="29"/>
      <c r="F12" s="29"/>
      <c r="G12" s="29"/>
      <c r="H12" s="29"/>
      <c r="I12" s="29"/>
      <c r="J12" s="29"/>
      <c r="K12" s="29"/>
      <c r="L12" s="29"/>
      <c r="M12" s="8" t="s">
        <v>10</v>
      </c>
    </row>
    <row r="13" spans="2:13" ht="22.5" customHeight="1">
      <c r="B13" s="222" t="s">
        <v>300</v>
      </c>
      <c r="C13" s="80" t="s">
        <v>258</v>
      </c>
      <c r="D13" s="80" t="s">
        <v>257</v>
      </c>
      <c r="E13" s="80" t="s">
        <v>256</v>
      </c>
      <c r="F13" s="80" t="s">
        <v>255</v>
      </c>
      <c r="G13" s="80" t="s">
        <v>254</v>
      </c>
      <c r="H13" s="80" t="s">
        <v>253</v>
      </c>
      <c r="I13" s="80" t="s">
        <v>252</v>
      </c>
      <c r="J13" s="80" t="s">
        <v>251</v>
      </c>
      <c r="K13" s="80" t="s">
        <v>295</v>
      </c>
      <c r="L13" s="80"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20.773823129980986</v>
      </c>
      <c r="D15" s="55">
        <v>11895.090364465785</v>
      </c>
      <c r="E15" s="55">
        <v>6517.3480114268932</v>
      </c>
      <c r="F15" s="55">
        <v>19809.302642418817</v>
      </c>
      <c r="G15" s="55">
        <v>283623.5738460432</v>
      </c>
      <c r="H15" s="55">
        <v>-386.70129690462142</v>
      </c>
      <c r="I15" s="55">
        <v>141641.59953665012</v>
      </c>
      <c r="J15" s="55">
        <v>463120.98692723014</v>
      </c>
      <c r="K15" s="55">
        <v>322778.59649778588</v>
      </c>
      <c r="L15" s="55">
        <v>785899.58342501603</v>
      </c>
      <c r="M15" s="13" t="s">
        <v>32</v>
      </c>
    </row>
    <row r="16" spans="2:13" ht="21" customHeight="1">
      <c r="B16" s="12" t="s">
        <v>297</v>
      </c>
      <c r="C16" s="55">
        <v>10.518689999999999</v>
      </c>
      <c r="D16" s="55">
        <v>25758.82987722984</v>
      </c>
      <c r="E16" s="55">
        <v>1066.0072524657371</v>
      </c>
      <c r="F16" s="55">
        <v>1258.2503000000004</v>
      </c>
      <c r="G16" s="55">
        <v>246770.82456151163</v>
      </c>
      <c r="H16" s="55">
        <v>795.56014206128816</v>
      </c>
      <c r="I16" s="55">
        <v>-13870.137227409614</v>
      </c>
      <c r="J16" s="55">
        <v>261789.85359585888</v>
      </c>
      <c r="K16" s="55">
        <v>103283.76490729187</v>
      </c>
      <c r="L16" s="55">
        <v>365073.61850315076</v>
      </c>
      <c r="M16" s="13" t="s">
        <v>298</v>
      </c>
    </row>
    <row r="17" spans="2:13" ht="21" customHeight="1">
      <c r="B17" s="12" t="s">
        <v>566</v>
      </c>
      <c r="C17" s="55">
        <v>246.02438000000001</v>
      </c>
      <c r="D17" s="55">
        <v>225348.26654305769</v>
      </c>
      <c r="E17" s="55">
        <v>103401.78760146348</v>
      </c>
      <c r="F17" s="55">
        <v>63026.018360000002</v>
      </c>
      <c r="G17" s="55">
        <v>2222953.3325185124</v>
      </c>
      <c r="H17" s="55">
        <v>13943.28362512176</v>
      </c>
      <c r="I17" s="55">
        <v>662767.36418910895</v>
      </c>
      <c r="J17" s="55">
        <v>3291686.0772172646</v>
      </c>
      <c r="K17" s="55">
        <v>345239.25056188041</v>
      </c>
      <c r="L17" s="55">
        <v>3636925.327779145</v>
      </c>
      <c r="M17" s="13" t="s">
        <v>23</v>
      </c>
    </row>
    <row r="18" spans="2:13" ht="21" customHeight="1">
      <c r="B18" s="12" t="s">
        <v>34</v>
      </c>
      <c r="C18" s="55">
        <v>5.5860399999999997</v>
      </c>
      <c r="D18" s="55">
        <v>4618.7583498327695</v>
      </c>
      <c r="E18" s="55">
        <v>3232.990721621215</v>
      </c>
      <c r="F18" s="55">
        <v>-2803.858320626739</v>
      </c>
      <c r="G18" s="55">
        <v>272019.05355376354</v>
      </c>
      <c r="H18" s="55">
        <v>250.43374815498561</v>
      </c>
      <c r="I18" s="55">
        <v>-237007.49840819204</v>
      </c>
      <c r="J18" s="55">
        <v>40315.465684553754</v>
      </c>
      <c r="K18" s="55">
        <v>434805.18997033476</v>
      </c>
      <c r="L18" s="55">
        <v>475120.65565488848</v>
      </c>
      <c r="M18" s="13" t="s">
        <v>24</v>
      </c>
    </row>
    <row r="19" spans="2:13" ht="21" customHeight="1">
      <c r="B19" s="12" t="s">
        <v>564</v>
      </c>
      <c r="C19" s="55">
        <v>40.756174999999992</v>
      </c>
      <c r="D19" s="55">
        <v>11915.749496116821</v>
      </c>
      <c r="E19" s="55">
        <v>4630.1712764902768</v>
      </c>
      <c r="F19" s="55">
        <v>3207.9153475480962</v>
      </c>
      <c r="G19" s="55">
        <v>670257.76923985383</v>
      </c>
      <c r="H19" s="55">
        <v>3265.2701925276697</v>
      </c>
      <c r="I19" s="55">
        <v>112953.6200950467</v>
      </c>
      <c r="J19" s="55">
        <v>806271.25182258338</v>
      </c>
      <c r="K19" s="55">
        <v>74106.5252207679</v>
      </c>
      <c r="L19" s="55">
        <v>880377.77704335121</v>
      </c>
      <c r="M19" s="13" t="s">
        <v>563</v>
      </c>
    </row>
    <row r="20" spans="2:13" ht="21" customHeight="1">
      <c r="B20" s="14" t="s">
        <v>42</v>
      </c>
      <c r="C20" s="56">
        <f t="shared" ref="C20:L20" si="0">C15+C16+C17+C18+C19</f>
        <v>323.65910812998101</v>
      </c>
      <c r="D20" s="56">
        <f t="shared" si="0"/>
        <v>279536.69463070296</v>
      </c>
      <c r="E20" s="56">
        <f t="shared" si="0"/>
        <v>118848.30486346761</v>
      </c>
      <c r="F20" s="56">
        <f t="shared" si="0"/>
        <v>84497.628329340179</v>
      </c>
      <c r="G20" s="56">
        <f t="shared" si="0"/>
        <v>3695624.5537196845</v>
      </c>
      <c r="H20" s="56">
        <f t="shared" si="0"/>
        <v>17867.846410961083</v>
      </c>
      <c r="I20" s="56">
        <f t="shared" si="0"/>
        <v>666484.94818520406</v>
      </c>
      <c r="J20" s="56">
        <f t="shared" si="0"/>
        <v>4863183.6352474904</v>
      </c>
      <c r="K20" s="56">
        <f t="shared" si="0"/>
        <v>1280213.3271580606</v>
      </c>
      <c r="L20" s="56">
        <f t="shared" si="0"/>
        <v>6143396.9624055512</v>
      </c>
      <c r="M20" s="15" t="s">
        <v>38</v>
      </c>
    </row>
    <row r="21" spans="2:13" ht="21" customHeight="1">
      <c r="C21" s="16"/>
      <c r="D21" s="16"/>
      <c r="E21" s="16"/>
      <c r="F21" s="16"/>
      <c r="G21" s="16"/>
      <c r="H21" s="16"/>
      <c r="I21" s="16"/>
      <c r="J21" s="16"/>
      <c r="K21" s="16"/>
      <c r="L21" s="16"/>
    </row>
    <row r="22" spans="2:13" ht="21" customHeight="1">
      <c r="B22" s="14" t="s">
        <v>43</v>
      </c>
      <c r="C22" s="56">
        <v>3351.7303655153528</v>
      </c>
      <c r="D22" s="56">
        <v>337883.2472623589</v>
      </c>
      <c r="E22" s="56">
        <v>66328.038902791479</v>
      </c>
      <c r="F22" s="56">
        <v>33627.241969304465</v>
      </c>
      <c r="G22" s="56">
        <v>6620798.5457661869</v>
      </c>
      <c r="H22" s="56">
        <v>25960.960748940703</v>
      </c>
      <c r="I22" s="56">
        <v>5089881.0378477611</v>
      </c>
      <c r="J22" s="56">
        <v>12177830.80286286</v>
      </c>
      <c r="K22" s="56">
        <v>-445181.81813573546</v>
      </c>
      <c r="L22" s="56">
        <v>11732648.984727124</v>
      </c>
      <c r="M22" s="15" t="s">
        <v>39</v>
      </c>
    </row>
    <row r="23" spans="2:13" ht="21" customHeight="1">
      <c r="C23" s="16"/>
      <c r="D23" s="16"/>
      <c r="E23" s="16"/>
      <c r="F23" s="16"/>
      <c r="G23" s="16"/>
      <c r="H23" s="16"/>
      <c r="I23" s="16"/>
      <c r="J23" s="16"/>
      <c r="K23" s="16"/>
      <c r="L23" s="16"/>
    </row>
    <row r="24" spans="2:13" ht="21" customHeight="1">
      <c r="B24" s="12" t="s">
        <v>35</v>
      </c>
      <c r="C24" s="55">
        <v>321.70289855072474</v>
      </c>
      <c r="D24" s="55">
        <v>5778.6000468441025</v>
      </c>
      <c r="E24" s="55">
        <v>1743.5063189243756</v>
      </c>
      <c r="F24" s="55">
        <v>1191.3406181159421</v>
      </c>
      <c r="G24" s="55">
        <v>141387.00448355114</v>
      </c>
      <c r="H24" s="55">
        <v>3674.9189152654208</v>
      </c>
      <c r="I24" s="55">
        <v>145875.49051447408</v>
      </c>
      <c r="J24" s="55">
        <v>299972.56379572581</v>
      </c>
      <c r="K24" s="55">
        <v>8780.3673410861484</v>
      </c>
      <c r="L24" s="55">
        <v>308752.93113681197</v>
      </c>
      <c r="M24" s="13" t="s">
        <v>25</v>
      </c>
    </row>
    <row r="25" spans="2:13" ht="21" customHeight="1">
      <c r="B25" s="12" t="s">
        <v>36</v>
      </c>
      <c r="C25" s="55">
        <v>0</v>
      </c>
      <c r="D25" s="55">
        <v>77.394380000000069</v>
      </c>
      <c r="E25" s="55">
        <v>53580.248362000093</v>
      </c>
      <c r="F25" s="55">
        <v>0</v>
      </c>
      <c r="G25" s="55">
        <v>153024.72820350656</v>
      </c>
      <c r="H25" s="55">
        <v>0</v>
      </c>
      <c r="I25" s="55">
        <v>80775.45017990435</v>
      </c>
      <c r="J25" s="55">
        <v>287457.82112541096</v>
      </c>
      <c r="K25" s="55">
        <v>178255.38184399993</v>
      </c>
      <c r="L25" s="55">
        <v>465713.20296941092</v>
      </c>
      <c r="M25" s="13" t="s">
        <v>26</v>
      </c>
    </row>
    <row r="26" spans="2:13" ht="21" customHeight="1">
      <c r="B26" s="12" t="s">
        <v>37</v>
      </c>
      <c r="C26" s="55">
        <v>6982.4351921717871</v>
      </c>
      <c r="D26" s="55">
        <v>146530.15574718654</v>
      </c>
      <c r="E26" s="55">
        <v>20632.997997904509</v>
      </c>
      <c r="F26" s="55">
        <v>8245.9336434497782</v>
      </c>
      <c r="G26" s="55">
        <v>5838213.5960759697</v>
      </c>
      <c r="H26" s="55">
        <v>27741.354742109284</v>
      </c>
      <c r="I26" s="55">
        <v>694822.38360752317</v>
      </c>
      <c r="J26" s="55">
        <v>6743168.8570063142</v>
      </c>
      <c r="K26" s="55">
        <v>62553.136058443226</v>
      </c>
      <c r="L26" s="55">
        <v>6805721.9930647574</v>
      </c>
      <c r="M26" s="13" t="s">
        <v>27</v>
      </c>
    </row>
    <row r="27" spans="2:13" ht="21" customHeight="1">
      <c r="B27" s="12" t="s">
        <v>565</v>
      </c>
      <c r="C27" s="55">
        <v>0</v>
      </c>
      <c r="D27" s="55">
        <v>0</v>
      </c>
      <c r="E27" s="55">
        <v>0</v>
      </c>
      <c r="F27" s="55">
        <v>0</v>
      </c>
      <c r="G27" s="55">
        <v>105968.72622909617</v>
      </c>
      <c r="H27" s="55">
        <v>0</v>
      </c>
      <c r="I27" s="55">
        <v>368.12510207107499</v>
      </c>
      <c r="J27" s="55">
        <v>106336.85133116724</v>
      </c>
      <c r="K27" s="55">
        <v>-1.3344854232855141E-4</v>
      </c>
      <c r="L27" s="55">
        <v>106336.8511977187</v>
      </c>
      <c r="M27" s="13" t="s">
        <v>28</v>
      </c>
    </row>
    <row r="28" spans="2:13" ht="21" customHeight="1">
      <c r="B28" s="14" t="s">
        <v>44</v>
      </c>
      <c r="C28" s="56">
        <f t="shared" ref="C28:L28" si="1">C24+C25+C26+C27</f>
        <v>7304.1380907225121</v>
      </c>
      <c r="D28" s="56">
        <f t="shared" si="1"/>
        <v>152386.15017403063</v>
      </c>
      <c r="E28" s="56">
        <f t="shared" si="1"/>
        <v>75956.752678828983</v>
      </c>
      <c r="F28" s="56">
        <f t="shared" si="1"/>
        <v>9437.2742615657207</v>
      </c>
      <c r="G28" s="56">
        <f t="shared" si="1"/>
        <v>6238594.0549921235</v>
      </c>
      <c r="H28" s="56">
        <f t="shared" si="1"/>
        <v>31416.273657374706</v>
      </c>
      <c r="I28" s="56">
        <f t="shared" si="1"/>
        <v>921841.44940397271</v>
      </c>
      <c r="J28" s="56">
        <f t="shared" si="1"/>
        <v>7436936.0932586174</v>
      </c>
      <c r="K28" s="56">
        <f t="shared" si="1"/>
        <v>249588.88511008077</v>
      </c>
      <c r="L28" s="56">
        <f t="shared" si="1"/>
        <v>7686524.9783686986</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10979.527564367847</v>
      </c>
      <c r="D30" s="56">
        <f t="shared" si="2"/>
        <v>769806.09206709242</v>
      </c>
      <c r="E30" s="56">
        <f t="shared" si="2"/>
        <v>261133.09644508807</v>
      </c>
      <c r="F30" s="56">
        <f t="shared" si="2"/>
        <v>127562.14456021036</v>
      </c>
      <c r="G30" s="56">
        <f t="shared" si="2"/>
        <v>16555017.154477995</v>
      </c>
      <c r="H30" s="56">
        <f t="shared" si="2"/>
        <v>75245.080817276496</v>
      </c>
      <c r="I30" s="56">
        <f t="shared" si="2"/>
        <v>6678207.435436937</v>
      </c>
      <c r="J30" s="56">
        <f t="shared" si="2"/>
        <v>24477950.531368971</v>
      </c>
      <c r="K30" s="56">
        <f t="shared" si="2"/>
        <v>1084620.394132406</v>
      </c>
      <c r="L30" s="56">
        <f t="shared" si="2"/>
        <v>25562570.925501376</v>
      </c>
      <c r="M30" s="15" t="s">
        <v>41</v>
      </c>
    </row>
    <row r="31" spans="2:13">
      <c r="K31" s="93"/>
    </row>
  </sheetData>
  <mergeCells count="5">
    <mergeCell ref="B6:M6"/>
    <mergeCell ref="B7:M7"/>
    <mergeCell ref="B13:B14"/>
    <mergeCell ref="M13:M14"/>
    <mergeCell ref="B8:M8"/>
  </mergeCells>
  <printOptions horizontalCentered="1"/>
  <pageMargins left="0.25" right="0.25" top="0.75" bottom="0.75" header="0.3" footer="0.3"/>
  <pageSetup paperSize="9" scale="46" orientation="portrait" r:id="rId1"/>
  <headerFooter>
    <oddHeader>&amp;L&amp;"Calibri"&amp;10&amp;K317100CBUAE Classification: 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3">
    <pageSetUpPr fitToPage="1"/>
  </sheetPr>
  <dimension ref="B1:M41"/>
  <sheetViews>
    <sheetView showGridLines="0" rightToLeft="1" view="pageBreakPreview" zoomScaleNormal="90" zoomScaleSheetLayoutView="100" workbookViewId="0">
      <selection activeCell="B7" sqref="B5:M7"/>
    </sheetView>
  </sheetViews>
  <sheetFormatPr defaultRowHeight="13.2"/>
  <cols>
    <col min="1" max="1" width="6.6640625" customWidth="1"/>
    <col min="2" max="2" width="27.5546875" customWidth="1"/>
    <col min="3" max="12" width="12.6640625" customWidth="1"/>
    <col min="13" max="13" width="39.5546875" customWidth="1"/>
  </cols>
  <sheetData>
    <row r="1" spans="2:13" ht="15" customHeight="1">
      <c r="C1" s="6"/>
      <c r="D1" s="6"/>
      <c r="E1" s="6"/>
      <c r="F1" s="6"/>
      <c r="G1" s="6"/>
      <c r="H1" s="6"/>
      <c r="I1" s="6"/>
      <c r="J1" s="6"/>
      <c r="K1" s="6"/>
      <c r="L1" s="6"/>
    </row>
    <row r="2" spans="2:13" ht="15" customHeight="1">
      <c r="C2" s="6"/>
      <c r="D2" s="6"/>
      <c r="E2" s="6"/>
      <c r="F2" s="6"/>
      <c r="G2" s="6"/>
      <c r="H2" s="6"/>
      <c r="I2" s="6"/>
      <c r="J2" s="6"/>
      <c r="K2" s="6"/>
      <c r="L2" s="6"/>
    </row>
    <row r="3" spans="2:13" ht="15" customHeight="1">
      <c r="C3" s="6"/>
      <c r="D3" s="6"/>
      <c r="E3" s="6"/>
      <c r="F3" s="6"/>
      <c r="G3" s="6"/>
      <c r="H3" s="6"/>
      <c r="I3" s="6"/>
      <c r="J3" s="6"/>
      <c r="K3" s="6"/>
      <c r="L3" s="6"/>
    </row>
    <row r="4" spans="2:13" ht="15" customHeight="1">
      <c r="C4" s="6"/>
      <c r="D4" s="6"/>
      <c r="E4" s="6"/>
      <c r="F4" s="6"/>
      <c r="G4" s="6"/>
      <c r="H4" s="6"/>
      <c r="I4" s="6"/>
      <c r="J4" s="6"/>
      <c r="K4" s="6"/>
      <c r="L4" s="6"/>
    </row>
    <row r="5" spans="2:13" ht="20.25" customHeight="1">
      <c r="B5" s="192" t="s">
        <v>758</v>
      </c>
      <c r="C5" s="192"/>
      <c r="D5" s="192"/>
      <c r="E5" s="192"/>
      <c r="F5" s="192"/>
      <c r="G5" s="192"/>
      <c r="H5" s="192"/>
      <c r="I5" s="192"/>
      <c r="J5" s="192"/>
      <c r="K5" s="192"/>
      <c r="L5" s="192"/>
      <c r="M5" s="192"/>
    </row>
    <row r="6" spans="2:13" ht="20.25" customHeight="1">
      <c r="B6" s="192" t="s">
        <v>11</v>
      </c>
      <c r="C6" s="192"/>
      <c r="D6" s="192"/>
      <c r="E6" s="192"/>
      <c r="F6" s="192"/>
      <c r="G6" s="192"/>
      <c r="H6" s="192"/>
      <c r="I6" s="192"/>
      <c r="J6" s="192"/>
      <c r="K6" s="192"/>
      <c r="L6" s="192"/>
      <c r="M6" s="192"/>
    </row>
    <row r="7" spans="2:13" ht="20.25" customHeight="1">
      <c r="B7" s="192" t="s">
        <v>755</v>
      </c>
      <c r="C7" s="192"/>
      <c r="D7" s="192"/>
      <c r="E7" s="192"/>
      <c r="F7" s="192"/>
      <c r="G7" s="192"/>
      <c r="H7" s="192"/>
      <c r="I7" s="192"/>
      <c r="J7" s="192"/>
      <c r="K7" s="192"/>
      <c r="L7" s="192"/>
      <c r="M7" s="192"/>
    </row>
    <row r="8" spans="2:13" ht="15" customHeight="1">
      <c r="C8" s="5"/>
      <c r="D8" s="5"/>
      <c r="E8" s="5"/>
      <c r="F8" s="5"/>
      <c r="G8" s="5"/>
      <c r="H8" s="5"/>
      <c r="I8" s="5"/>
      <c r="J8" s="5"/>
      <c r="K8" s="5"/>
      <c r="L8" s="5"/>
    </row>
    <row r="9" spans="2:13" ht="15" customHeight="1">
      <c r="C9" s="5"/>
      <c r="D9" s="5"/>
      <c r="E9" s="5"/>
      <c r="F9" s="5"/>
      <c r="G9" s="5"/>
      <c r="H9" s="5"/>
      <c r="I9" s="5"/>
      <c r="J9" s="5"/>
      <c r="K9" s="5"/>
      <c r="L9" s="5"/>
    </row>
    <row r="10" spans="2:13" s="1" customFormat="1" ht="15" customHeight="1">
      <c r="B10" s="7" t="s">
        <v>601</v>
      </c>
      <c r="C10" s="65"/>
      <c r="D10" s="65"/>
      <c r="E10" s="65"/>
      <c r="F10" s="65"/>
      <c r="G10" s="65"/>
      <c r="H10" s="65"/>
      <c r="I10" s="65"/>
      <c r="M10" s="54" t="s">
        <v>602</v>
      </c>
    </row>
    <row r="11" spans="2:13" ht="15" customHeight="1">
      <c r="B11" s="7" t="s">
        <v>13</v>
      </c>
      <c r="C11" s="64"/>
      <c r="D11" s="64"/>
      <c r="E11" s="64"/>
      <c r="F11" s="64"/>
      <c r="G11" s="64"/>
      <c r="H11" s="64"/>
      <c r="I11" s="64"/>
      <c r="J11" s="64"/>
      <c r="K11" s="64"/>
      <c r="L11" s="64"/>
      <c r="M11" s="8" t="s">
        <v>10</v>
      </c>
    </row>
    <row r="12" spans="2:13" ht="21" customHeight="1">
      <c r="B12" s="49" t="s">
        <v>8</v>
      </c>
      <c r="C12" s="47">
        <v>2012</v>
      </c>
      <c r="D12" s="47">
        <v>2013</v>
      </c>
      <c r="E12" s="47">
        <v>2014</v>
      </c>
      <c r="F12" s="47">
        <v>2015</v>
      </c>
      <c r="G12" s="47">
        <v>2016</v>
      </c>
      <c r="H12" s="47">
        <v>2017</v>
      </c>
      <c r="I12" s="47">
        <v>2018</v>
      </c>
      <c r="J12" s="47">
        <v>2019</v>
      </c>
      <c r="K12" s="47">
        <v>2020</v>
      </c>
      <c r="L12" s="47">
        <v>2021</v>
      </c>
      <c r="M12" s="49" t="s">
        <v>2</v>
      </c>
    </row>
    <row r="13" spans="2:13" ht="21" customHeight="1">
      <c r="B13" s="100" t="s">
        <v>554</v>
      </c>
      <c r="C13" s="101">
        <v>20315923</v>
      </c>
      <c r="D13" s="101">
        <v>22473259</v>
      </c>
      <c r="E13" s="101">
        <v>24888224</v>
      </c>
      <c r="F13" s="101">
        <v>27464821.684761435</v>
      </c>
      <c r="G13" s="101">
        <v>29863254.122795943</v>
      </c>
      <c r="H13" s="101">
        <v>33079472.071919784</v>
      </c>
      <c r="I13" s="101">
        <v>31747732.611057486</v>
      </c>
      <c r="J13" s="73">
        <v>32526275.989920337</v>
      </c>
      <c r="K13" s="73">
        <v>32166056.180683143</v>
      </c>
      <c r="L13" s="73">
        <v>32940064.949477702</v>
      </c>
      <c r="M13" s="102" t="s">
        <v>552</v>
      </c>
    </row>
    <row r="14" spans="2:13" ht="21" customHeight="1">
      <c r="B14" s="100" t="s">
        <v>308</v>
      </c>
      <c r="C14" s="101">
        <v>5958859</v>
      </c>
      <c r="D14" s="101">
        <v>7030665</v>
      </c>
      <c r="E14" s="101">
        <v>8645603</v>
      </c>
      <c r="F14" s="101">
        <v>9488889.2813120093</v>
      </c>
      <c r="G14" s="101">
        <v>10145897.149498368</v>
      </c>
      <c r="H14" s="101">
        <v>11744756.071199864</v>
      </c>
      <c r="I14" s="101">
        <v>11970700.226090444</v>
      </c>
      <c r="J14" s="101">
        <v>11494538.22159837</v>
      </c>
      <c r="K14" s="73">
        <v>10330736.217250207</v>
      </c>
      <c r="L14" s="73">
        <v>11376964.141043887</v>
      </c>
      <c r="M14" s="102" t="s">
        <v>553</v>
      </c>
    </row>
    <row r="15" spans="2:13" ht="21" customHeight="1">
      <c r="B15" s="41" t="s">
        <v>7</v>
      </c>
      <c r="C15" s="59">
        <f>SUM(C13:C14)</f>
        <v>26274782</v>
      </c>
      <c r="D15" s="59">
        <f t="shared" ref="D15:L15" si="0">SUM(D13:D14)</f>
        <v>29503924</v>
      </c>
      <c r="E15" s="59">
        <f t="shared" si="0"/>
        <v>33533827</v>
      </c>
      <c r="F15" s="59">
        <f t="shared" si="0"/>
        <v>36953710.966073446</v>
      </c>
      <c r="G15" s="59">
        <f t="shared" si="0"/>
        <v>40009151.272294313</v>
      </c>
      <c r="H15" s="59">
        <f t="shared" si="0"/>
        <v>44824228.143119648</v>
      </c>
      <c r="I15" s="59">
        <f t="shared" si="0"/>
        <v>43718432.837147929</v>
      </c>
      <c r="J15" s="59">
        <f t="shared" si="0"/>
        <v>44020814.211518705</v>
      </c>
      <c r="K15" s="59">
        <f t="shared" si="0"/>
        <v>42496792.397933349</v>
      </c>
      <c r="L15" s="59">
        <f t="shared" si="0"/>
        <v>44317029.090521589</v>
      </c>
      <c r="M15" s="42" t="s">
        <v>0</v>
      </c>
    </row>
    <row r="16" spans="2:13" ht="24" customHeight="1"/>
    <row r="17" spans="2:13" s="1" customFormat="1" ht="18" customHeight="1">
      <c r="B17" s="7" t="s">
        <v>603</v>
      </c>
      <c r="C17" s="190" t="s">
        <v>590</v>
      </c>
      <c r="D17" s="190"/>
      <c r="E17" s="190"/>
      <c r="F17" s="190"/>
      <c r="G17" s="190"/>
      <c r="H17" s="190"/>
      <c r="I17" s="190"/>
      <c r="J17" s="190"/>
      <c r="K17" s="190"/>
      <c r="L17" s="190"/>
      <c r="M17" s="54" t="s">
        <v>604</v>
      </c>
    </row>
    <row r="18" spans="2:13" ht="15" customHeight="1">
      <c r="B18" s="7" t="s">
        <v>13</v>
      </c>
      <c r="C18" s="64"/>
      <c r="D18" s="64"/>
      <c r="E18" s="64"/>
      <c r="F18" s="64"/>
      <c r="G18" s="64"/>
      <c r="H18" s="64"/>
      <c r="I18" s="64"/>
      <c r="J18" s="64"/>
      <c r="K18" s="64"/>
      <c r="L18" s="64"/>
      <c r="M18" s="8" t="s">
        <v>10</v>
      </c>
    </row>
    <row r="19" spans="2:13" ht="21" customHeight="1">
      <c r="B19" s="49" t="s">
        <v>8</v>
      </c>
      <c r="C19" s="47">
        <f>C12</f>
        <v>2012</v>
      </c>
      <c r="D19" s="124">
        <f t="shared" ref="D19:L19" si="1">D12</f>
        <v>2013</v>
      </c>
      <c r="E19" s="124">
        <f t="shared" si="1"/>
        <v>2014</v>
      </c>
      <c r="F19" s="124">
        <f t="shared" si="1"/>
        <v>2015</v>
      </c>
      <c r="G19" s="124">
        <f t="shared" si="1"/>
        <v>2016</v>
      </c>
      <c r="H19" s="124">
        <f t="shared" si="1"/>
        <v>2017</v>
      </c>
      <c r="I19" s="124">
        <f t="shared" si="1"/>
        <v>2018</v>
      </c>
      <c r="J19" s="124">
        <f t="shared" si="1"/>
        <v>2019</v>
      </c>
      <c r="K19" s="124">
        <f t="shared" si="1"/>
        <v>2020</v>
      </c>
      <c r="L19" s="124">
        <f t="shared" si="1"/>
        <v>2021</v>
      </c>
      <c r="M19" s="49" t="s">
        <v>2</v>
      </c>
    </row>
    <row r="20" spans="2:13" ht="21" customHeight="1">
      <c r="B20" s="100" t="s">
        <v>554</v>
      </c>
      <c r="C20" s="101">
        <v>14750076</v>
      </c>
      <c r="D20" s="101">
        <v>16714660</v>
      </c>
      <c r="E20" s="101">
        <v>18658198</v>
      </c>
      <c r="F20" s="101">
        <v>20347929</v>
      </c>
      <c r="G20" s="101">
        <v>22691772.39738499</v>
      </c>
      <c r="H20" s="101">
        <v>25771056.493953105</v>
      </c>
      <c r="I20" s="101">
        <v>24692124.361253485</v>
      </c>
      <c r="J20" s="73">
        <v>25988129.043600339</v>
      </c>
      <c r="K20" s="73">
        <v>26054212.757234145</v>
      </c>
      <c r="L20" s="73">
        <v>26629539.149445653</v>
      </c>
      <c r="M20" s="102" t="s">
        <v>552</v>
      </c>
    </row>
    <row r="21" spans="2:13" ht="21" customHeight="1">
      <c r="B21" s="100" t="s">
        <v>308</v>
      </c>
      <c r="C21" s="101">
        <v>1806318</v>
      </c>
      <c r="D21" s="101">
        <v>1533114</v>
      </c>
      <c r="E21" s="101">
        <v>1563509</v>
      </c>
      <c r="F21" s="101">
        <v>1953052</v>
      </c>
      <c r="G21" s="101">
        <v>2203769.7049039998</v>
      </c>
      <c r="H21" s="101">
        <v>2372508.9355264562</v>
      </c>
      <c r="I21" s="101">
        <v>2990432.6876812922</v>
      </c>
      <c r="J21" s="101">
        <v>3049857.1843071273</v>
      </c>
      <c r="K21" s="73">
        <v>3008326.2069219132</v>
      </c>
      <c r="L21" s="73">
        <v>3639522.3495981907</v>
      </c>
      <c r="M21" s="102" t="s">
        <v>553</v>
      </c>
    </row>
    <row r="22" spans="2:13" ht="21" customHeight="1">
      <c r="B22" s="41" t="s">
        <v>7</v>
      </c>
      <c r="C22" s="59">
        <f>SUM(C20:C21)</f>
        <v>16556394</v>
      </c>
      <c r="D22" s="59">
        <f t="shared" ref="D22" si="2">SUM(D20:D21)</f>
        <v>18247774</v>
      </c>
      <c r="E22" s="59">
        <f t="shared" ref="E22" si="3">SUM(E20:E21)</f>
        <v>20221707</v>
      </c>
      <c r="F22" s="59">
        <f t="shared" ref="F22" si="4">SUM(F20:F21)</f>
        <v>22300981</v>
      </c>
      <c r="G22" s="59">
        <f t="shared" ref="G22" si="5">SUM(G20:G21)</f>
        <v>24895542.102288991</v>
      </c>
      <c r="H22" s="59">
        <f t="shared" ref="H22" si="6">SUM(H20:H21)</f>
        <v>28143565.429479562</v>
      </c>
      <c r="I22" s="59">
        <f t="shared" ref="I22" si="7">SUM(I20:I21)</f>
        <v>27682557.048934776</v>
      </c>
      <c r="J22" s="59">
        <f t="shared" ref="J22" si="8">SUM(J20:J21)</f>
        <v>29037986.227907468</v>
      </c>
      <c r="K22" s="59">
        <f t="shared" ref="K22" si="9">SUM(K20:K21)</f>
        <v>29062538.964156058</v>
      </c>
      <c r="L22" s="59">
        <f t="shared" ref="L22" si="10">SUM(L20:L21)</f>
        <v>30269061.499043845</v>
      </c>
      <c r="M22" s="42" t="s">
        <v>0</v>
      </c>
    </row>
    <row r="23" spans="2:13" ht="21" customHeight="1"/>
    <row r="24" spans="2:13" ht="21" customHeight="1">
      <c r="B24" s="92" t="s">
        <v>556</v>
      </c>
      <c r="C24" s="64"/>
      <c r="D24" s="64"/>
      <c r="E24" s="64"/>
      <c r="F24" s="64"/>
      <c r="G24" s="64"/>
      <c r="H24" s="64"/>
      <c r="I24" s="64"/>
      <c r="J24" s="64"/>
      <c r="K24" s="64"/>
      <c r="L24" s="64"/>
      <c r="M24" s="8" t="s">
        <v>555</v>
      </c>
    </row>
    <row r="25" spans="2:13" ht="21" customHeight="1">
      <c r="B25" s="49" t="s">
        <v>8</v>
      </c>
      <c r="C25" s="47">
        <f>C19</f>
        <v>2012</v>
      </c>
      <c r="D25" s="124">
        <f t="shared" ref="D25:L25" si="11">D19</f>
        <v>2013</v>
      </c>
      <c r="E25" s="124">
        <f t="shared" si="11"/>
        <v>2014</v>
      </c>
      <c r="F25" s="124">
        <f t="shared" si="11"/>
        <v>2015</v>
      </c>
      <c r="G25" s="124">
        <f t="shared" si="11"/>
        <v>2016</v>
      </c>
      <c r="H25" s="124">
        <f t="shared" si="11"/>
        <v>2017</v>
      </c>
      <c r="I25" s="124">
        <f t="shared" si="11"/>
        <v>2018</v>
      </c>
      <c r="J25" s="124">
        <f t="shared" si="11"/>
        <v>2019</v>
      </c>
      <c r="K25" s="124">
        <f t="shared" si="11"/>
        <v>2020</v>
      </c>
      <c r="L25" s="124">
        <f t="shared" si="11"/>
        <v>2021</v>
      </c>
      <c r="M25" s="49" t="s">
        <v>2</v>
      </c>
    </row>
    <row r="26" spans="2:13" ht="21" customHeight="1">
      <c r="B26" s="100" t="s">
        <v>554</v>
      </c>
      <c r="C26" s="106">
        <f>C20/C13</f>
        <v>0.72603523846787565</v>
      </c>
      <c r="D26" s="106">
        <f t="shared" ref="D26:L26" si="12">D20/D13</f>
        <v>0.74375772557064379</v>
      </c>
      <c r="E26" s="106">
        <f t="shared" si="12"/>
        <v>0.74967976823095128</v>
      </c>
      <c r="F26" s="106">
        <f t="shared" si="12"/>
        <v>0.74087242340589576</v>
      </c>
      <c r="G26" s="106">
        <f t="shared" si="12"/>
        <v>0.75985598568989698</v>
      </c>
      <c r="H26" s="106">
        <f t="shared" si="12"/>
        <v>0.7790649269711114</v>
      </c>
      <c r="I26" s="106">
        <f t="shared" si="12"/>
        <v>0.77776024712559821</v>
      </c>
      <c r="J26" s="106">
        <f t="shared" si="12"/>
        <v>0.79898876378143868</v>
      </c>
      <c r="K26" s="106">
        <f t="shared" si="12"/>
        <v>0.80999089881838304</v>
      </c>
      <c r="L26" s="106">
        <f t="shared" si="12"/>
        <v>0.80842400251150359</v>
      </c>
      <c r="M26" s="102" t="s">
        <v>552</v>
      </c>
    </row>
    <row r="27" spans="2:13" ht="21" customHeight="1">
      <c r="B27" s="100" t="s">
        <v>308</v>
      </c>
      <c r="C27" s="106">
        <f t="shared" ref="C27:L27" si="13">C21/C14</f>
        <v>0.30313152232667362</v>
      </c>
      <c r="D27" s="106">
        <f t="shared" si="13"/>
        <v>0.21806102267708674</v>
      </c>
      <c r="E27" s="106">
        <f t="shared" si="13"/>
        <v>0.18084441305019441</v>
      </c>
      <c r="F27" s="106">
        <f t="shared" si="13"/>
        <v>0.20582514371270602</v>
      </c>
      <c r="G27" s="106">
        <f t="shared" si="13"/>
        <v>0.21720796815025453</v>
      </c>
      <c r="H27" s="106">
        <f t="shared" si="13"/>
        <v>0.20200580762543471</v>
      </c>
      <c r="I27" s="106">
        <f t="shared" si="13"/>
        <v>0.24981267855689582</v>
      </c>
      <c r="J27" s="106">
        <f t="shared" si="13"/>
        <v>0.26533098811889722</v>
      </c>
      <c r="K27" s="106">
        <f t="shared" si="13"/>
        <v>0.29120153139701954</v>
      </c>
      <c r="L27" s="106">
        <f t="shared" si="13"/>
        <v>0.31990277058781769</v>
      </c>
      <c r="M27" s="102" t="s">
        <v>553</v>
      </c>
    </row>
    <row r="28" spans="2:13" ht="21" customHeight="1">
      <c r="B28" s="41" t="s">
        <v>7</v>
      </c>
      <c r="C28" s="17">
        <f t="shared" ref="C28:L28" si="14">C22/C15</f>
        <v>0.63012488552711876</v>
      </c>
      <c r="D28" s="17">
        <f t="shared" si="14"/>
        <v>0.61848634100331878</v>
      </c>
      <c r="E28" s="17">
        <f t="shared" si="14"/>
        <v>0.60302413440613267</v>
      </c>
      <c r="F28" s="17">
        <f t="shared" si="14"/>
        <v>0.60348420813471593</v>
      </c>
      <c r="G28" s="17">
        <f t="shared" si="14"/>
        <v>0.62224619394835179</v>
      </c>
      <c r="H28" s="17">
        <f t="shared" si="14"/>
        <v>0.62786503182207043</v>
      </c>
      <c r="I28" s="17">
        <f t="shared" si="14"/>
        <v>0.63320103792496119</v>
      </c>
      <c r="J28" s="17">
        <f t="shared" si="14"/>
        <v>0.65964218854246548</v>
      </c>
      <c r="K28" s="17">
        <f t="shared" si="14"/>
        <v>0.68387606038636906</v>
      </c>
      <c r="L28" s="17">
        <f t="shared" si="14"/>
        <v>0.68301197350608756</v>
      </c>
      <c r="M28" s="42" t="s">
        <v>0</v>
      </c>
    </row>
    <row r="29" spans="2:13" ht="24" customHeight="1"/>
    <row r="30" spans="2:13" s="1" customFormat="1" ht="18" customHeight="1">
      <c r="B30" s="7" t="s">
        <v>605</v>
      </c>
      <c r="C30" s="190" t="s">
        <v>593</v>
      </c>
      <c r="D30" s="190"/>
      <c r="E30" s="190"/>
      <c r="F30" s="190"/>
      <c r="G30" s="190"/>
      <c r="H30" s="190"/>
      <c r="I30" s="190"/>
      <c r="J30" s="190"/>
      <c r="K30" s="190"/>
      <c r="L30" s="190"/>
      <c r="M30" s="54" t="s">
        <v>606</v>
      </c>
    </row>
    <row r="31" spans="2:13" ht="15" customHeight="1">
      <c r="B31" s="7" t="s">
        <v>13</v>
      </c>
      <c r="C31" s="191"/>
      <c r="D31" s="191"/>
      <c r="E31" s="191"/>
      <c r="F31" s="191"/>
      <c r="G31" s="191"/>
      <c r="H31" s="191"/>
      <c r="I31" s="191"/>
      <c r="J31" s="191"/>
      <c r="K31" s="191"/>
      <c r="L31" s="191"/>
      <c r="M31" s="8" t="s">
        <v>10</v>
      </c>
    </row>
    <row r="32" spans="2:13" ht="21" customHeight="1">
      <c r="B32" s="49" t="s">
        <v>8</v>
      </c>
      <c r="C32" s="47">
        <f>C25</f>
        <v>2012</v>
      </c>
      <c r="D32" s="124">
        <f t="shared" ref="D32:L32" si="15">D25</f>
        <v>2013</v>
      </c>
      <c r="E32" s="124">
        <f t="shared" si="15"/>
        <v>2014</v>
      </c>
      <c r="F32" s="124">
        <f t="shared" si="15"/>
        <v>2015</v>
      </c>
      <c r="G32" s="124">
        <f t="shared" si="15"/>
        <v>2016</v>
      </c>
      <c r="H32" s="124">
        <f t="shared" si="15"/>
        <v>2017</v>
      </c>
      <c r="I32" s="124">
        <f t="shared" si="15"/>
        <v>2018</v>
      </c>
      <c r="J32" s="124">
        <f t="shared" si="15"/>
        <v>2019</v>
      </c>
      <c r="K32" s="124">
        <f t="shared" si="15"/>
        <v>2020</v>
      </c>
      <c r="L32" s="124">
        <f t="shared" si="15"/>
        <v>2021</v>
      </c>
      <c r="M32" s="49" t="s">
        <v>2</v>
      </c>
    </row>
    <row r="33" spans="2:13" ht="21" customHeight="1">
      <c r="B33" s="100" t="s">
        <v>554</v>
      </c>
      <c r="C33" s="101">
        <v>5565847</v>
      </c>
      <c r="D33" s="101">
        <v>5758599</v>
      </c>
      <c r="E33" s="101">
        <v>6230026</v>
      </c>
      <c r="F33" s="101">
        <v>7116892</v>
      </c>
      <c r="G33" s="101">
        <v>7171481.7254109541</v>
      </c>
      <c r="H33" s="101">
        <v>7308415.5779666835</v>
      </c>
      <c r="I33" s="101">
        <v>7055608.2498040013</v>
      </c>
      <c r="J33" s="73">
        <v>6538146.946320002</v>
      </c>
      <c r="K33" s="73">
        <v>6111843.4234490003</v>
      </c>
      <c r="L33" s="73">
        <v>6310525.8000320476</v>
      </c>
      <c r="M33" s="102" t="s">
        <v>552</v>
      </c>
    </row>
    <row r="34" spans="2:13" ht="21" customHeight="1">
      <c r="B34" s="100" t="s">
        <v>308</v>
      </c>
      <c r="C34" s="101">
        <v>4152541</v>
      </c>
      <c r="D34" s="101">
        <v>5497551</v>
      </c>
      <c r="E34" s="101">
        <v>7082094</v>
      </c>
      <c r="F34" s="101">
        <v>7535837</v>
      </c>
      <c r="G34" s="101">
        <v>7942127.4445943683</v>
      </c>
      <c r="H34" s="101">
        <v>9372247.1356734056</v>
      </c>
      <c r="I34" s="101">
        <v>8980267.5384091511</v>
      </c>
      <c r="J34" s="101">
        <v>8444681.0372912418</v>
      </c>
      <c r="K34" s="73">
        <v>7322410.0103282947</v>
      </c>
      <c r="L34" s="73">
        <v>7737441.7914456958</v>
      </c>
      <c r="M34" s="102" t="s">
        <v>553</v>
      </c>
    </row>
    <row r="35" spans="2:13" ht="21" customHeight="1">
      <c r="B35" s="41" t="s">
        <v>7</v>
      </c>
      <c r="C35" s="59">
        <f>SUM(C33:C34)</f>
        <v>9718388</v>
      </c>
      <c r="D35" s="59">
        <f t="shared" ref="D35" si="16">SUM(D33:D34)</f>
        <v>11256150</v>
      </c>
      <c r="E35" s="59">
        <f t="shared" ref="E35" si="17">SUM(E33:E34)</f>
        <v>13312120</v>
      </c>
      <c r="F35" s="59">
        <f t="shared" ref="F35" si="18">SUM(F33:F34)</f>
        <v>14652729</v>
      </c>
      <c r="G35" s="59">
        <f t="shared" ref="G35" si="19">SUM(G33:G34)</f>
        <v>15113609.170005322</v>
      </c>
      <c r="H35" s="59">
        <f t="shared" ref="H35" si="20">SUM(H33:H34)</f>
        <v>16680662.71364009</v>
      </c>
      <c r="I35" s="59">
        <f t="shared" ref="I35" si="21">SUM(I33:I34)</f>
        <v>16035875.788213152</v>
      </c>
      <c r="J35" s="59">
        <f t="shared" ref="J35" si="22">SUM(J33:J34)</f>
        <v>14982827.983611245</v>
      </c>
      <c r="K35" s="59">
        <f t="shared" ref="K35" si="23">SUM(K33:K34)</f>
        <v>13434253.433777295</v>
      </c>
      <c r="L35" s="59">
        <f t="shared" ref="L35" si="24">SUM(L33:L34)</f>
        <v>14047967.591477744</v>
      </c>
      <c r="M35" s="42" t="s">
        <v>0</v>
      </c>
    </row>
    <row r="36" spans="2:13" ht="21" customHeight="1"/>
    <row r="37" spans="2:13" ht="21" customHeight="1">
      <c r="B37" s="92" t="s">
        <v>558</v>
      </c>
      <c r="C37" s="64"/>
      <c r="D37" s="64"/>
      <c r="E37" s="64"/>
      <c r="F37" s="64"/>
      <c r="G37" s="64"/>
      <c r="H37" s="64"/>
      <c r="I37" s="64"/>
      <c r="J37" s="64"/>
      <c r="K37" s="64"/>
      <c r="L37" s="64"/>
      <c r="M37" s="8" t="s">
        <v>557</v>
      </c>
    </row>
    <row r="38" spans="2:13" ht="21" customHeight="1">
      <c r="B38" s="49" t="s">
        <v>8</v>
      </c>
      <c r="C38" s="47">
        <f>C32</f>
        <v>2012</v>
      </c>
      <c r="D38" s="124">
        <f t="shared" ref="D38:L38" si="25">D32</f>
        <v>2013</v>
      </c>
      <c r="E38" s="124">
        <f t="shared" si="25"/>
        <v>2014</v>
      </c>
      <c r="F38" s="124">
        <f t="shared" si="25"/>
        <v>2015</v>
      </c>
      <c r="G38" s="124">
        <f t="shared" si="25"/>
        <v>2016</v>
      </c>
      <c r="H38" s="124">
        <f t="shared" si="25"/>
        <v>2017</v>
      </c>
      <c r="I38" s="124">
        <f t="shared" si="25"/>
        <v>2018</v>
      </c>
      <c r="J38" s="124">
        <f t="shared" si="25"/>
        <v>2019</v>
      </c>
      <c r="K38" s="124">
        <f t="shared" si="25"/>
        <v>2020</v>
      </c>
      <c r="L38" s="124">
        <f t="shared" si="25"/>
        <v>2021</v>
      </c>
      <c r="M38" s="49" t="s">
        <v>2</v>
      </c>
    </row>
    <row r="39" spans="2:13" ht="21" customHeight="1">
      <c r="B39" s="100" t="s">
        <v>554</v>
      </c>
      <c r="C39" s="106">
        <f>C33/C13</f>
        <v>0.27396476153212435</v>
      </c>
      <c r="D39" s="106">
        <f t="shared" ref="D39:L39" si="26">D33/D13</f>
        <v>0.25624227442935626</v>
      </c>
      <c r="E39" s="106">
        <f t="shared" si="26"/>
        <v>0.25032023176904866</v>
      </c>
      <c r="F39" s="106">
        <f t="shared" si="26"/>
        <v>0.2591275516617948</v>
      </c>
      <c r="G39" s="106">
        <f t="shared" si="26"/>
        <v>0.2401440143101031</v>
      </c>
      <c r="H39" s="106">
        <f t="shared" si="26"/>
        <v>0.22093507302888876</v>
      </c>
      <c r="I39" s="106">
        <f t="shared" si="26"/>
        <v>0.22223975287440176</v>
      </c>
      <c r="J39" s="106">
        <f t="shared" si="26"/>
        <v>0.20101123621856148</v>
      </c>
      <c r="K39" s="106">
        <f t="shared" si="26"/>
        <v>0.19000910118161701</v>
      </c>
      <c r="L39" s="106">
        <f t="shared" si="26"/>
        <v>0.19157599748849638</v>
      </c>
      <c r="M39" s="102" t="s">
        <v>552</v>
      </c>
    </row>
    <row r="40" spans="2:13" ht="21" customHeight="1">
      <c r="B40" s="100" t="s">
        <v>308</v>
      </c>
      <c r="C40" s="106">
        <f t="shared" ref="C40:L40" si="27">C34/C14</f>
        <v>0.69686847767332638</v>
      </c>
      <c r="D40" s="106">
        <f t="shared" si="27"/>
        <v>0.78193897732291329</v>
      </c>
      <c r="E40" s="106">
        <f t="shared" si="27"/>
        <v>0.81915558694980561</v>
      </c>
      <c r="F40" s="106">
        <f t="shared" si="27"/>
        <v>0.7941748266408305</v>
      </c>
      <c r="G40" s="106">
        <f t="shared" si="27"/>
        <v>0.78279203184974555</v>
      </c>
      <c r="H40" s="106">
        <f t="shared" si="27"/>
        <v>0.79799419237456504</v>
      </c>
      <c r="I40" s="106">
        <f t="shared" si="27"/>
        <v>0.75018732144310407</v>
      </c>
      <c r="J40" s="106">
        <f t="shared" si="27"/>
        <v>0.73466901188110267</v>
      </c>
      <c r="K40" s="106">
        <f t="shared" si="27"/>
        <v>0.70879846860298046</v>
      </c>
      <c r="L40" s="106">
        <f t="shared" si="27"/>
        <v>0.68009722941218231</v>
      </c>
      <c r="M40" s="102" t="s">
        <v>553</v>
      </c>
    </row>
    <row r="41" spans="2:13" ht="21" customHeight="1">
      <c r="B41" s="41" t="s">
        <v>7</v>
      </c>
      <c r="C41" s="17">
        <f t="shared" ref="C41:L41" si="28">C35/C15</f>
        <v>0.36987511447288124</v>
      </c>
      <c r="D41" s="17">
        <f t="shared" si="28"/>
        <v>0.38151365899668127</v>
      </c>
      <c r="E41" s="17">
        <f t="shared" si="28"/>
        <v>0.39697586559386733</v>
      </c>
      <c r="F41" s="17">
        <f t="shared" si="28"/>
        <v>0.39651576572248493</v>
      </c>
      <c r="G41" s="17">
        <f t="shared" si="28"/>
        <v>0.37775380605164827</v>
      </c>
      <c r="H41" s="17">
        <f t="shared" si="28"/>
        <v>0.37213496817792968</v>
      </c>
      <c r="I41" s="17">
        <f t="shared" si="28"/>
        <v>0.36679896207503876</v>
      </c>
      <c r="J41" s="17">
        <f t="shared" si="28"/>
        <v>0.34035781145753463</v>
      </c>
      <c r="K41" s="17">
        <f t="shared" si="28"/>
        <v>0.316123939613631</v>
      </c>
      <c r="L41" s="17">
        <f t="shared" si="28"/>
        <v>0.31698802649391239</v>
      </c>
      <c r="M41" s="42" t="s">
        <v>0</v>
      </c>
    </row>
  </sheetData>
  <mergeCells count="6">
    <mergeCell ref="C17:L17"/>
    <mergeCell ref="C30:L30"/>
    <mergeCell ref="C31:L31"/>
    <mergeCell ref="B5:M5"/>
    <mergeCell ref="B6:M6"/>
    <mergeCell ref="B7:M7"/>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1:M30"/>
  <sheetViews>
    <sheetView showGridLines="0" rightToLeft="1" view="pageBreakPreview" zoomScale="85" zoomScaleNormal="60" zoomScaleSheetLayoutView="85" workbookViewId="0">
      <selection activeCell="B6" sqref="B6:M8"/>
    </sheetView>
  </sheetViews>
  <sheetFormatPr defaultRowHeight="13.2"/>
  <cols>
    <col min="1" max="1" width="6.6640625" customWidth="1"/>
    <col min="2" max="2" width="39.6640625" bestFit="1" customWidth="1"/>
    <col min="3" max="12" width="12.6640625" customWidth="1"/>
    <col min="13" max="13" width="45.6640625" customWidth="1"/>
  </cols>
  <sheetData>
    <row r="1" spans="2:13" ht="15" customHeight="1"/>
    <row r="2" spans="2:13" ht="15" customHeight="1"/>
    <row r="3" spans="2:13" ht="15" customHeight="1"/>
    <row r="4" spans="2:13" ht="15" customHeight="1"/>
    <row r="5" spans="2:13" ht="15" customHeight="1"/>
    <row r="6" spans="2:13" ht="20.399999999999999">
      <c r="B6" s="193" t="s">
        <v>296</v>
      </c>
      <c r="C6" s="193"/>
      <c r="D6" s="193"/>
      <c r="E6" s="193"/>
      <c r="F6" s="193"/>
      <c r="G6" s="193"/>
      <c r="H6" s="193"/>
      <c r="I6" s="193"/>
      <c r="J6" s="193"/>
      <c r="K6" s="193"/>
      <c r="L6" s="193"/>
      <c r="M6" s="193"/>
    </row>
    <row r="7" spans="2:13" ht="20.399999999999999">
      <c r="B7" s="194" t="s">
        <v>261</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s="28" customFormat="1" ht="15" customHeight="1">
      <c r="B11" s="7" t="s">
        <v>702</v>
      </c>
      <c r="C11" s="69"/>
      <c r="D11" s="69"/>
      <c r="E11" s="69"/>
      <c r="F11" s="71"/>
      <c r="G11" s="71"/>
      <c r="H11" s="71"/>
      <c r="I11" s="90"/>
      <c r="J11" s="3"/>
      <c r="K11" s="90"/>
      <c r="L11" s="3"/>
      <c r="M11" s="54" t="s">
        <v>703</v>
      </c>
    </row>
    <row r="12" spans="2:13" s="28" customFormat="1" ht="15" customHeight="1">
      <c r="B12" s="7"/>
      <c r="C12" s="91"/>
      <c r="D12" s="29"/>
      <c r="E12" s="29"/>
      <c r="F12" s="29"/>
      <c r="G12" s="29"/>
      <c r="H12" s="29"/>
      <c r="I12" s="29"/>
      <c r="J12" s="29"/>
      <c r="K12" s="29"/>
      <c r="L12" s="29"/>
      <c r="M12" s="8"/>
    </row>
    <row r="13" spans="2:13" ht="22.5" customHeight="1">
      <c r="B13" s="222" t="s">
        <v>300</v>
      </c>
      <c r="C13" s="80" t="s">
        <v>258</v>
      </c>
      <c r="D13" s="80" t="s">
        <v>257</v>
      </c>
      <c r="E13" s="80" t="s">
        <v>256</v>
      </c>
      <c r="F13" s="80" t="s">
        <v>255</v>
      </c>
      <c r="G13" s="80" t="s">
        <v>254</v>
      </c>
      <c r="H13" s="80" t="s">
        <v>253</v>
      </c>
      <c r="I13" s="80" t="s">
        <v>252</v>
      </c>
      <c r="J13" s="80" t="s">
        <v>251</v>
      </c>
      <c r="K13" s="80" t="s">
        <v>295</v>
      </c>
      <c r="L13" s="80"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96</v>
      </c>
      <c r="D15" s="55">
        <v>6758</v>
      </c>
      <c r="E15" s="55">
        <v>1530</v>
      </c>
      <c r="F15" s="55">
        <v>1067</v>
      </c>
      <c r="G15" s="55">
        <v>91689.8</v>
      </c>
      <c r="H15" s="55">
        <v>694</v>
      </c>
      <c r="I15" s="55">
        <v>25941.200000000001</v>
      </c>
      <c r="J15" s="55">
        <v>127776</v>
      </c>
      <c r="K15" s="55">
        <v>106329</v>
      </c>
      <c r="L15" s="55">
        <v>234105</v>
      </c>
      <c r="M15" s="13" t="s">
        <v>32</v>
      </c>
    </row>
    <row r="16" spans="2:13" ht="21" customHeight="1">
      <c r="B16" s="12" t="s">
        <v>297</v>
      </c>
      <c r="C16" s="55">
        <v>3</v>
      </c>
      <c r="D16" s="55">
        <v>25229</v>
      </c>
      <c r="E16" s="55">
        <v>803</v>
      </c>
      <c r="F16" s="55">
        <v>546</v>
      </c>
      <c r="G16" s="55">
        <v>162679</v>
      </c>
      <c r="H16" s="55">
        <v>704</v>
      </c>
      <c r="I16" s="55">
        <v>28004</v>
      </c>
      <c r="J16" s="55">
        <v>217968</v>
      </c>
      <c r="K16" s="55">
        <v>32892</v>
      </c>
      <c r="L16" s="55">
        <v>250860</v>
      </c>
      <c r="M16" s="13" t="s">
        <v>298</v>
      </c>
    </row>
    <row r="17" spans="2:13" ht="21" customHeight="1">
      <c r="B17" s="12" t="s">
        <v>566</v>
      </c>
      <c r="C17" s="55">
        <v>107</v>
      </c>
      <c r="D17" s="55">
        <v>287262</v>
      </c>
      <c r="E17" s="55">
        <v>155296.35999999999</v>
      </c>
      <c r="F17" s="55">
        <v>64723</v>
      </c>
      <c r="G17" s="55">
        <v>1914973.2399999998</v>
      </c>
      <c r="H17" s="55">
        <v>16031</v>
      </c>
      <c r="I17" s="55">
        <v>948895.4</v>
      </c>
      <c r="J17" s="55">
        <v>3387288</v>
      </c>
      <c r="K17" s="55">
        <v>236151</v>
      </c>
      <c r="L17" s="55">
        <v>3623439</v>
      </c>
      <c r="M17" s="13" t="s">
        <v>23</v>
      </c>
    </row>
    <row r="18" spans="2:13" ht="21" customHeight="1">
      <c r="B18" s="12" t="s">
        <v>34</v>
      </c>
      <c r="C18" s="55">
        <v>3</v>
      </c>
      <c r="D18" s="55">
        <v>1930</v>
      </c>
      <c r="E18" s="55">
        <v>551</v>
      </c>
      <c r="F18" s="55">
        <v>199</v>
      </c>
      <c r="G18" s="55">
        <v>16103.6</v>
      </c>
      <c r="H18" s="55">
        <v>100</v>
      </c>
      <c r="I18" s="55">
        <v>14281.4</v>
      </c>
      <c r="J18" s="55">
        <v>33168</v>
      </c>
      <c r="K18" s="55">
        <v>25745</v>
      </c>
      <c r="L18" s="55">
        <v>58913</v>
      </c>
      <c r="M18" s="13" t="s">
        <v>24</v>
      </c>
    </row>
    <row r="19" spans="2:13" ht="21" customHeight="1">
      <c r="B19" s="12" t="s">
        <v>564</v>
      </c>
      <c r="C19" s="55">
        <v>27</v>
      </c>
      <c r="D19" s="55">
        <v>12533</v>
      </c>
      <c r="E19" s="55">
        <v>2466</v>
      </c>
      <c r="F19" s="55">
        <v>986</v>
      </c>
      <c r="G19" s="55">
        <v>1809318</v>
      </c>
      <c r="H19" s="55">
        <v>1511</v>
      </c>
      <c r="I19" s="55">
        <v>153824</v>
      </c>
      <c r="J19" s="55">
        <v>1980665</v>
      </c>
      <c r="K19" s="55">
        <v>90516</v>
      </c>
      <c r="L19" s="55">
        <v>2071181</v>
      </c>
      <c r="M19" s="13" t="s">
        <v>563</v>
      </c>
    </row>
    <row r="20" spans="2:13" ht="21" customHeight="1">
      <c r="B20" s="14" t="s">
        <v>42</v>
      </c>
      <c r="C20" s="56">
        <f t="shared" ref="C20:L20" si="0">C15+C16+C17+C18+C19</f>
        <v>236</v>
      </c>
      <c r="D20" s="56">
        <f t="shared" si="0"/>
        <v>333712</v>
      </c>
      <c r="E20" s="56">
        <f t="shared" si="0"/>
        <v>160646.35999999999</v>
      </c>
      <c r="F20" s="56">
        <f t="shared" si="0"/>
        <v>67521</v>
      </c>
      <c r="G20" s="56">
        <f t="shared" si="0"/>
        <v>3994763.6399999997</v>
      </c>
      <c r="H20" s="56">
        <f t="shared" si="0"/>
        <v>19040</v>
      </c>
      <c r="I20" s="56">
        <f t="shared" si="0"/>
        <v>1170946</v>
      </c>
      <c r="J20" s="56">
        <f t="shared" si="0"/>
        <v>5746865</v>
      </c>
      <c r="K20" s="56">
        <f t="shared" si="0"/>
        <v>491633</v>
      </c>
      <c r="L20" s="56">
        <f t="shared" si="0"/>
        <v>6238498</v>
      </c>
      <c r="M20" s="15" t="s">
        <v>38</v>
      </c>
    </row>
    <row r="21" spans="2:13" ht="21" customHeight="1">
      <c r="C21" s="16"/>
      <c r="D21" s="16"/>
      <c r="E21" s="16"/>
      <c r="F21" s="16"/>
      <c r="G21" s="16"/>
      <c r="H21" s="16"/>
      <c r="I21" s="16"/>
      <c r="J21" s="16"/>
      <c r="K21" s="16"/>
      <c r="L21" s="16"/>
    </row>
    <row r="22" spans="2:13" ht="21" customHeight="1">
      <c r="B22" s="14" t="s">
        <v>43</v>
      </c>
      <c r="C22" s="56">
        <v>751</v>
      </c>
      <c r="D22" s="56">
        <v>73929</v>
      </c>
      <c r="E22" s="56">
        <v>12385</v>
      </c>
      <c r="F22" s="56">
        <v>4981</v>
      </c>
      <c r="G22" s="56">
        <v>849142.98</v>
      </c>
      <c r="H22" s="56">
        <v>4790</v>
      </c>
      <c r="I22" s="56">
        <v>527600.02</v>
      </c>
      <c r="J22" s="56">
        <v>1473579</v>
      </c>
      <c r="K22" s="56">
        <v>729677</v>
      </c>
      <c r="L22" s="56">
        <v>2203256</v>
      </c>
      <c r="M22" s="15" t="s">
        <v>39</v>
      </c>
    </row>
    <row r="23" spans="2:13" ht="21" customHeight="1">
      <c r="C23" s="16"/>
      <c r="D23" s="16"/>
      <c r="E23" s="16"/>
      <c r="F23" s="16"/>
      <c r="G23" s="16"/>
      <c r="H23" s="16"/>
      <c r="I23" s="16"/>
      <c r="J23" s="16"/>
      <c r="K23" s="16"/>
      <c r="L23" s="16"/>
    </row>
    <row r="24" spans="2:13" ht="21" customHeight="1">
      <c r="B24" s="12" t="s">
        <v>35</v>
      </c>
      <c r="C24" s="55">
        <v>13</v>
      </c>
      <c r="D24" s="55">
        <v>1564</v>
      </c>
      <c r="E24" s="55">
        <v>126</v>
      </c>
      <c r="F24" s="55">
        <v>151</v>
      </c>
      <c r="G24" s="55">
        <v>7977</v>
      </c>
      <c r="H24" s="55">
        <v>95</v>
      </c>
      <c r="I24" s="55">
        <v>1480</v>
      </c>
      <c r="J24" s="55">
        <v>11406</v>
      </c>
      <c r="K24" s="55">
        <v>261</v>
      </c>
      <c r="L24" s="55">
        <v>11667</v>
      </c>
      <c r="M24" s="13" t="s">
        <v>25</v>
      </c>
    </row>
    <row r="25" spans="2:13" ht="21" customHeight="1">
      <c r="B25" s="12" t="s">
        <v>36</v>
      </c>
      <c r="C25" s="55">
        <v>0</v>
      </c>
      <c r="D25" s="55">
        <v>90</v>
      </c>
      <c r="E25" s="55">
        <v>30</v>
      </c>
      <c r="F25" s="55">
        <v>0</v>
      </c>
      <c r="G25" s="55">
        <v>2876</v>
      </c>
      <c r="H25" s="55">
        <v>0</v>
      </c>
      <c r="I25" s="55">
        <v>179</v>
      </c>
      <c r="J25" s="55">
        <v>3175</v>
      </c>
      <c r="K25" s="55">
        <v>36</v>
      </c>
      <c r="L25" s="55">
        <v>3211</v>
      </c>
      <c r="M25" s="13" t="s">
        <v>26</v>
      </c>
    </row>
    <row r="26" spans="2:13" ht="21" customHeight="1">
      <c r="B26" s="12" t="s">
        <v>37</v>
      </c>
      <c r="C26" s="55">
        <v>283</v>
      </c>
      <c r="D26" s="55">
        <v>8241</v>
      </c>
      <c r="E26" s="55">
        <v>914</v>
      </c>
      <c r="F26" s="55">
        <v>378</v>
      </c>
      <c r="G26" s="55">
        <v>283449</v>
      </c>
      <c r="H26" s="55">
        <v>1239</v>
      </c>
      <c r="I26" s="55">
        <v>33553</v>
      </c>
      <c r="J26" s="55">
        <v>328057</v>
      </c>
      <c r="K26" s="55">
        <v>3212</v>
      </c>
      <c r="L26" s="55">
        <v>331269</v>
      </c>
      <c r="M26" s="13" t="s">
        <v>27</v>
      </c>
    </row>
    <row r="27" spans="2:13" ht="21" customHeight="1">
      <c r="B27" s="12" t="s">
        <v>565</v>
      </c>
      <c r="C27" s="55">
        <v>0</v>
      </c>
      <c r="D27" s="55">
        <v>0</v>
      </c>
      <c r="E27" s="55">
        <v>0</v>
      </c>
      <c r="F27" s="55">
        <v>0</v>
      </c>
      <c r="G27" s="55">
        <v>572</v>
      </c>
      <c r="H27" s="55">
        <v>0</v>
      </c>
      <c r="I27" s="55">
        <v>17</v>
      </c>
      <c r="J27" s="55">
        <v>589</v>
      </c>
      <c r="K27" s="55">
        <v>0</v>
      </c>
      <c r="L27" s="55">
        <v>589</v>
      </c>
      <c r="M27" s="13" t="s">
        <v>28</v>
      </c>
    </row>
    <row r="28" spans="2:13" ht="21" customHeight="1">
      <c r="B28" s="14" t="s">
        <v>44</v>
      </c>
      <c r="C28" s="56">
        <f t="shared" ref="C28:L28" si="1">C24+C25+C26+C27</f>
        <v>296</v>
      </c>
      <c r="D28" s="56">
        <f t="shared" si="1"/>
        <v>9895</v>
      </c>
      <c r="E28" s="56">
        <f t="shared" si="1"/>
        <v>1070</v>
      </c>
      <c r="F28" s="56">
        <f t="shared" si="1"/>
        <v>529</v>
      </c>
      <c r="G28" s="56">
        <f t="shared" si="1"/>
        <v>294874</v>
      </c>
      <c r="H28" s="56">
        <f t="shared" si="1"/>
        <v>1334</v>
      </c>
      <c r="I28" s="56">
        <f t="shared" si="1"/>
        <v>35229</v>
      </c>
      <c r="J28" s="56">
        <f t="shared" si="1"/>
        <v>343227</v>
      </c>
      <c r="K28" s="56">
        <f t="shared" si="1"/>
        <v>3509</v>
      </c>
      <c r="L28" s="56">
        <f t="shared" si="1"/>
        <v>346736</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1283</v>
      </c>
      <c r="D30" s="56">
        <f t="shared" si="2"/>
        <v>417536</v>
      </c>
      <c r="E30" s="56">
        <f t="shared" si="2"/>
        <v>174101.36</v>
      </c>
      <c r="F30" s="56">
        <f t="shared" si="2"/>
        <v>73031</v>
      </c>
      <c r="G30" s="56">
        <f t="shared" si="2"/>
        <v>5138780.6199999992</v>
      </c>
      <c r="H30" s="56">
        <f t="shared" si="2"/>
        <v>25164</v>
      </c>
      <c r="I30" s="56">
        <f t="shared" si="2"/>
        <v>1733775.02</v>
      </c>
      <c r="J30" s="56">
        <f t="shared" si="2"/>
        <v>7563671</v>
      </c>
      <c r="K30" s="56">
        <f t="shared" si="2"/>
        <v>1224819</v>
      </c>
      <c r="L30" s="56">
        <f t="shared" si="2"/>
        <v>8788490</v>
      </c>
      <c r="M30" s="15" t="s">
        <v>41</v>
      </c>
    </row>
  </sheetData>
  <mergeCells count="5">
    <mergeCell ref="B6:M6"/>
    <mergeCell ref="B7:M7"/>
    <mergeCell ref="B13:B14"/>
    <mergeCell ref="M13:M14"/>
    <mergeCell ref="B8:M8"/>
  </mergeCells>
  <printOptions horizontalCentered="1"/>
  <pageMargins left="0.25" right="0.25" top="0.75" bottom="0.75" header="0.3" footer="0.3"/>
  <pageSetup paperSize="9" scale="46" orientation="portrait" r:id="rId1"/>
  <headerFooter>
    <oddHeader>&amp;L&amp;"Calibri"&amp;10&amp;K317100CBUAE Classification: Public&amp;1#</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B1:M30"/>
  <sheetViews>
    <sheetView showGridLines="0" rightToLeft="1" view="pageBreakPreview" zoomScale="115" zoomScaleNormal="60" zoomScaleSheetLayoutView="115" workbookViewId="0">
      <selection activeCell="B8" sqref="B6:M8"/>
    </sheetView>
  </sheetViews>
  <sheetFormatPr defaultRowHeight="13.2"/>
  <cols>
    <col min="1" max="1" width="6.6640625" customWidth="1"/>
    <col min="2" max="2" width="39.6640625" bestFit="1" customWidth="1"/>
    <col min="3" max="11" width="12.6640625" customWidth="1"/>
    <col min="12" max="12" width="17.33203125" customWidth="1"/>
    <col min="13" max="13" width="45.6640625" customWidth="1"/>
  </cols>
  <sheetData>
    <row r="1" spans="2:13" ht="15" customHeight="1"/>
    <row r="2" spans="2:13" ht="15" customHeight="1"/>
    <row r="3" spans="2:13" ht="15" customHeight="1"/>
    <row r="4" spans="2:13" ht="15" customHeight="1"/>
    <row r="5" spans="2:13" ht="15" customHeight="1"/>
    <row r="6" spans="2:13" ht="20.25" customHeight="1">
      <c r="B6" s="193" t="s">
        <v>764</v>
      </c>
      <c r="C6" s="193"/>
      <c r="D6" s="193"/>
      <c r="E6" s="193"/>
      <c r="F6" s="193"/>
      <c r="G6" s="193"/>
      <c r="H6" s="193"/>
      <c r="I6" s="193"/>
      <c r="J6" s="193"/>
      <c r="K6" s="193"/>
      <c r="L6" s="193"/>
      <c r="M6" s="193"/>
    </row>
    <row r="7" spans="2:13" ht="20.399999999999999">
      <c r="B7" s="194" t="s">
        <v>302</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ht="15" customHeight="1">
      <c r="B11" s="7" t="s">
        <v>704</v>
      </c>
      <c r="C11" s="69"/>
      <c r="D11" s="69"/>
      <c r="E11" s="69"/>
      <c r="F11" s="71"/>
      <c r="G11" s="71"/>
      <c r="H11" s="71"/>
      <c r="I11" s="90"/>
      <c r="J11" s="3"/>
      <c r="K11" s="90"/>
      <c r="L11" s="3"/>
      <c r="M11" s="54" t="s">
        <v>705</v>
      </c>
    </row>
    <row r="12" spans="2:13" ht="15" customHeight="1">
      <c r="B12" s="7" t="s">
        <v>13</v>
      </c>
      <c r="C12" s="91"/>
      <c r="D12" s="3"/>
      <c r="E12" s="3"/>
      <c r="F12" s="3"/>
      <c r="G12" s="3"/>
      <c r="H12" s="3"/>
      <c r="I12" s="3"/>
      <c r="J12" s="3"/>
      <c r="K12" s="3"/>
      <c r="L12" s="3"/>
      <c r="M12" s="8" t="s">
        <v>10</v>
      </c>
    </row>
    <row r="13" spans="2:13" ht="22.5" customHeight="1">
      <c r="B13" s="222" t="s">
        <v>300</v>
      </c>
      <c r="C13" s="80" t="s">
        <v>258</v>
      </c>
      <c r="D13" s="80" t="s">
        <v>257</v>
      </c>
      <c r="E13" s="80" t="s">
        <v>256</v>
      </c>
      <c r="F13" s="80" t="s">
        <v>255</v>
      </c>
      <c r="G13" s="80" t="s">
        <v>254</v>
      </c>
      <c r="H13" s="80" t="s">
        <v>253</v>
      </c>
      <c r="I13" s="80" t="s">
        <v>252</v>
      </c>
      <c r="J13" s="80" t="s">
        <v>251</v>
      </c>
      <c r="K13" s="80" t="s">
        <v>295</v>
      </c>
      <c r="L13" s="80"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184.58496155571251</v>
      </c>
      <c r="D15" s="55">
        <v>32910.856392837988</v>
      </c>
      <c r="E15" s="55">
        <v>14309.843788096603</v>
      </c>
      <c r="F15" s="55">
        <v>12694.442425666281</v>
      </c>
      <c r="G15" s="55">
        <v>711984.90414238127</v>
      </c>
      <c r="H15" s="55">
        <v>2741.40997687254</v>
      </c>
      <c r="I15" s="55">
        <v>237422.35876952787</v>
      </c>
      <c r="J15" s="55">
        <v>1012248.4004569382</v>
      </c>
      <c r="K15" s="55">
        <v>264245.22682715359</v>
      </c>
      <c r="L15" s="55">
        <v>1276493.6272840919</v>
      </c>
      <c r="M15" s="13" t="s">
        <v>32</v>
      </c>
    </row>
    <row r="16" spans="2:13" ht="21" customHeight="1">
      <c r="B16" s="12" t="s">
        <v>297</v>
      </c>
      <c r="C16" s="55">
        <v>7.4761600000000001</v>
      </c>
      <c r="D16" s="55">
        <v>17052.111696888493</v>
      </c>
      <c r="E16" s="55">
        <v>3214.3801241530737</v>
      </c>
      <c r="F16" s="55">
        <v>2887.4411602062692</v>
      </c>
      <c r="G16" s="55">
        <v>355940.1048994161</v>
      </c>
      <c r="H16" s="55">
        <v>607.46004638510806</v>
      </c>
      <c r="I16" s="55">
        <v>114753.5535187881</v>
      </c>
      <c r="J16" s="55">
        <v>494462.52760583715</v>
      </c>
      <c r="K16" s="55">
        <v>107133.10048664971</v>
      </c>
      <c r="L16" s="55">
        <v>601595.62809248688</v>
      </c>
      <c r="M16" s="13" t="s">
        <v>298</v>
      </c>
    </row>
    <row r="17" spans="2:13" ht="21" customHeight="1">
      <c r="B17" s="12" t="s">
        <v>566</v>
      </c>
      <c r="C17" s="55">
        <v>141.95744847656198</v>
      </c>
      <c r="D17" s="55">
        <v>133357.74462409993</v>
      </c>
      <c r="E17" s="55">
        <v>63670.048366770752</v>
      </c>
      <c r="F17" s="55">
        <v>37553.590090195219</v>
      </c>
      <c r="G17" s="55">
        <v>1573912.8248478798</v>
      </c>
      <c r="H17" s="55">
        <v>7562.1707254400835</v>
      </c>
      <c r="I17" s="55">
        <v>477933.10314816021</v>
      </c>
      <c r="J17" s="55">
        <v>2294131.4392510224</v>
      </c>
      <c r="K17" s="55">
        <v>115642.21522935113</v>
      </c>
      <c r="L17" s="55">
        <v>2409773.6544803735</v>
      </c>
      <c r="M17" s="13" t="s">
        <v>23</v>
      </c>
    </row>
    <row r="18" spans="2:13" ht="21" customHeight="1">
      <c r="B18" s="12" t="s">
        <v>34</v>
      </c>
      <c r="C18" s="55">
        <v>1.1246446000000001</v>
      </c>
      <c r="D18" s="55">
        <v>22643.578150380174</v>
      </c>
      <c r="E18" s="55">
        <v>6554.0850854519322</v>
      </c>
      <c r="F18" s="55">
        <v>4631.9210656892683</v>
      </c>
      <c r="G18" s="55">
        <v>453766.32544368785</v>
      </c>
      <c r="H18" s="55">
        <v>1085.5196911124267</v>
      </c>
      <c r="I18" s="55">
        <v>274854.21901100362</v>
      </c>
      <c r="J18" s="55">
        <v>763536.77309192531</v>
      </c>
      <c r="K18" s="55">
        <v>315574.79805901111</v>
      </c>
      <c r="L18" s="55">
        <v>1079111.5711509364</v>
      </c>
      <c r="M18" s="13" t="s">
        <v>24</v>
      </c>
    </row>
    <row r="19" spans="2:13" ht="21" customHeight="1">
      <c r="B19" s="12" t="s">
        <v>564</v>
      </c>
      <c r="C19" s="55">
        <v>32.246518359999996</v>
      </c>
      <c r="D19" s="55">
        <v>21439.618164665782</v>
      </c>
      <c r="E19" s="55">
        <v>8234.7123581857613</v>
      </c>
      <c r="F19" s="55">
        <v>6966.1631825039112</v>
      </c>
      <c r="G19" s="55">
        <v>1213678.0010310493</v>
      </c>
      <c r="H19" s="55">
        <v>4982.2981397767408</v>
      </c>
      <c r="I19" s="55">
        <v>358859.11952107016</v>
      </c>
      <c r="J19" s="55">
        <v>1614192.1589156114</v>
      </c>
      <c r="K19" s="55">
        <v>58276.989394688833</v>
      </c>
      <c r="L19" s="55">
        <v>1672469.1483103002</v>
      </c>
      <c r="M19" s="13" t="s">
        <v>563</v>
      </c>
    </row>
    <row r="20" spans="2:13" ht="21" customHeight="1">
      <c r="B20" s="14" t="s">
        <v>42</v>
      </c>
      <c r="C20" s="56">
        <f t="shared" ref="C20:L20" si="0">C15+C16+C17+C18+C19</f>
        <v>367.3897329922745</v>
      </c>
      <c r="D20" s="56">
        <f t="shared" si="0"/>
        <v>227403.90902887235</v>
      </c>
      <c r="E20" s="56">
        <f t="shared" si="0"/>
        <v>95983.069722658125</v>
      </c>
      <c r="F20" s="56">
        <f t="shared" si="0"/>
        <v>64733.557924260953</v>
      </c>
      <c r="G20" s="56">
        <f t="shared" si="0"/>
        <v>4309282.1603644146</v>
      </c>
      <c r="H20" s="56">
        <f t="shared" si="0"/>
        <v>16978.858579586897</v>
      </c>
      <c r="I20" s="56">
        <f t="shared" si="0"/>
        <v>1463822.35396855</v>
      </c>
      <c r="J20" s="56">
        <f t="shared" si="0"/>
        <v>6178571.2993213348</v>
      </c>
      <c r="K20" s="56">
        <f t="shared" si="0"/>
        <v>860872.32999685442</v>
      </c>
      <c r="L20" s="56">
        <f t="shared" si="0"/>
        <v>7039443.6293181889</v>
      </c>
      <c r="M20" s="15" t="s">
        <v>38</v>
      </c>
    </row>
    <row r="21" spans="2:13" ht="21" customHeight="1">
      <c r="C21" s="16"/>
      <c r="D21" s="16"/>
      <c r="E21" s="16"/>
      <c r="F21" s="16"/>
      <c r="G21" s="16"/>
      <c r="H21" s="16"/>
      <c r="I21" s="16"/>
      <c r="J21" s="16"/>
      <c r="K21" s="16"/>
      <c r="L21" s="16"/>
    </row>
    <row r="22" spans="2:13" ht="21" customHeight="1">
      <c r="B22" s="14" t="s">
        <v>43</v>
      </c>
      <c r="C22" s="56">
        <v>599.71301228895948</v>
      </c>
      <c r="D22" s="56">
        <v>132783.81001072875</v>
      </c>
      <c r="E22" s="56">
        <v>33774.615939437674</v>
      </c>
      <c r="F22" s="56">
        <v>14138.876311789003</v>
      </c>
      <c r="G22" s="56">
        <v>3895589.5551829217</v>
      </c>
      <c r="H22" s="56">
        <v>9710.9276908636311</v>
      </c>
      <c r="I22" s="56">
        <v>2350497.5792114218</v>
      </c>
      <c r="J22" s="56">
        <v>6437095.0773594519</v>
      </c>
      <c r="K22" s="56">
        <v>28582.292477247145</v>
      </c>
      <c r="L22" s="56">
        <v>6465677.3698366983</v>
      </c>
      <c r="M22" s="15" t="s">
        <v>39</v>
      </c>
    </row>
    <row r="23" spans="2:13" ht="21" customHeight="1">
      <c r="C23" s="16"/>
      <c r="D23" s="16"/>
      <c r="E23" s="16"/>
      <c r="F23" s="16"/>
      <c r="G23" s="16"/>
      <c r="H23" s="16"/>
      <c r="I23" s="16"/>
      <c r="J23" s="16"/>
      <c r="K23" s="16"/>
      <c r="L23" s="16"/>
    </row>
    <row r="24" spans="2:13" ht="21" customHeight="1">
      <c r="B24" s="12" t="s">
        <v>35</v>
      </c>
      <c r="C24" s="55">
        <v>161.16545893719811</v>
      </c>
      <c r="D24" s="55">
        <v>7511.5649352951041</v>
      </c>
      <c r="E24" s="55">
        <v>1539.4235488281245</v>
      </c>
      <c r="F24" s="55">
        <v>709.90032172414703</v>
      </c>
      <c r="G24" s="55">
        <v>107510.18563363403</v>
      </c>
      <c r="H24" s="55">
        <v>923.3461029840015</v>
      </c>
      <c r="I24" s="55">
        <v>89303.686498479554</v>
      </c>
      <c r="J24" s="55">
        <v>207659.27249988215</v>
      </c>
      <c r="K24" s="55">
        <v>3409.4801855671176</v>
      </c>
      <c r="L24" s="55">
        <v>211068.75268544926</v>
      </c>
      <c r="M24" s="13" t="s">
        <v>25</v>
      </c>
    </row>
    <row r="25" spans="2:13" ht="21" customHeight="1">
      <c r="B25" s="12" t="s">
        <v>36</v>
      </c>
      <c r="C25" s="55">
        <v>0</v>
      </c>
      <c r="D25" s="55">
        <v>16.23657</v>
      </c>
      <c r="E25" s="55">
        <v>0</v>
      </c>
      <c r="F25" s="55">
        <v>0</v>
      </c>
      <c r="G25" s="55">
        <v>41775.383438540885</v>
      </c>
      <c r="H25" s="55">
        <v>0</v>
      </c>
      <c r="I25" s="55">
        <v>1218.5744400000003</v>
      </c>
      <c r="J25" s="55">
        <v>43010.194448540889</v>
      </c>
      <c r="K25" s="55">
        <v>5215.7190200000005</v>
      </c>
      <c r="L25" s="55">
        <v>48225.913468540886</v>
      </c>
      <c r="M25" s="13" t="s">
        <v>26</v>
      </c>
    </row>
    <row r="26" spans="2:13" ht="21" customHeight="1">
      <c r="B26" s="12" t="s">
        <v>37</v>
      </c>
      <c r="C26" s="55">
        <v>0</v>
      </c>
      <c r="D26" s="55">
        <v>201.10228566670068</v>
      </c>
      <c r="E26" s="55">
        <v>15.379109426560696</v>
      </c>
      <c r="F26" s="55">
        <v>1.0336456371704954</v>
      </c>
      <c r="G26" s="55">
        <v>380244.56246163376</v>
      </c>
      <c r="H26" s="55">
        <v>8.5238553740000178</v>
      </c>
      <c r="I26" s="55">
        <v>398.11403226679892</v>
      </c>
      <c r="J26" s="55">
        <v>380868.71539000503</v>
      </c>
      <c r="K26" s="55">
        <v>48215.56</v>
      </c>
      <c r="L26" s="55">
        <v>429084.27539000503</v>
      </c>
      <c r="M26" s="13" t="s">
        <v>27</v>
      </c>
    </row>
    <row r="27" spans="2:13" ht="21" customHeight="1">
      <c r="B27" s="12" t="s">
        <v>565</v>
      </c>
      <c r="C27" s="55">
        <v>0</v>
      </c>
      <c r="D27" s="55">
        <v>0</v>
      </c>
      <c r="E27" s="55">
        <v>0</v>
      </c>
      <c r="F27" s="55">
        <v>0</v>
      </c>
      <c r="G27" s="55">
        <v>0</v>
      </c>
      <c r="H27" s="55">
        <v>0</v>
      </c>
      <c r="I27" s="55">
        <v>0</v>
      </c>
      <c r="J27" s="55">
        <v>0</v>
      </c>
      <c r="K27" s="55">
        <v>0</v>
      </c>
      <c r="L27" s="55">
        <v>0</v>
      </c>
      <c r="M27" s="13" t="s">
        <v>28</v>
      </c>
    </row>
    <row r="28" spans="2:13" ht="21" customHeight="1">
      <c r="B28" s="14" t="s">
        <v>44</v>
      </c>
      <c r="C28" s="56">
        <f t="shared" ref="C28:L28" si="1">C24+C25+C26+C27</f>
        <v>161.16545893719811</v>
      </c>
      <c r="D28" s="56">
        <f t="shared" si="1"/>
        <v>7728.9037909618046</v>
      </c>
      <c r="E28" s="56">
        <f t="shared" si="1"/>
        <v>1554.8026582546852</v>
      </c>
      <c r="F28" s="56">
        <f t="shared" si="1"/>
        <v>710.93396736131751</v>
      </c>
      <c r="G28" s="56">
        <f t="shared" si="1"/>
        <v>529530.13153380866</v>
      </c>
      <c r="H28" s="56">
        <f t="shared" si="1"/>
        <v>931.86995835800155</v>
      </c>
      <c r="I28" s="56">
        <f t="shared" si="1"/>
        <v>90920.374970746343</v>
      </c>
      <c r="J28" s="56">
        <f t="shared" si="1"/>
        <v>631538.1823384281</v>
      </c>
      <c r="K28" s="56">
        <f t="shared" si="1"/>
        <v>56840.759205567112</v>
      </c>
      <c r="L28" s="56">
        <f t="shared" si="1"/>
        <v>688378.94154399517</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1128.2682042184322</v>
      </c>
      <c r="D30" s="56">
        <f t="shared" si="2"/>
        <v>367916.62283056288</v>
      </c>
      <c r="E30" s="56">
        <f t="shared" si="2"/>
        <v>131312.48832035047</v>
      </c>
      <c r="F30" s="56">
        <f t="shared" si="2"/>
        <v>79583.368203411272</v>
      </c>
      <c r="G30" s="56">
        <f t="shared" si="2"/>
        <v>8734401.8470811453</v>
      </c>
      <c r="H30" s="56">
        <f t="shared" si="2"/>
        <v>27621.65622880853</v>
      </c>
      <c r="I30" s="56">
        <f t="shared" si="2"/>
        <v>3905240.308150718</v>
      </c>
      <c r="J30" s="56">
        <f t="shared" si="2"/>
        <v>13247204.559019215</v>
      </c>
      <c r="K30" s="56">
        <f t="shared" si="2"/>
        <v>946295.38167966867</v>
      </c>
      <c r="L30" s="56">
        <f t="shared" si="2"/>
        <v>14193499.940698883</v>
      </c>
      <c r="M30" s="15" t="s">
        <v>41</v>
      </c>
    </row>
  </sheetData>
  <mergeCells count="5">
    <mergeCell ref="B6:M6"/>
    <mergeCell ref="B7:M7"/>
    <mergeCell ref="B13:B14"/>
    <mergeCell ref="M13:M14"/>
    <mergeCell ref="B8:M8"/>
  </mergeCells>
  <printOptions horizontalCentered="1"/>
  <pageMargins left="0.25" right="0.25" top="0.75" bottom="0.75" header="0.3" footer="0.3"/>
  <pageSetup paperSize="9" scale="46" orientation="portrait" r:id="rId1"/>
  <headerFooter>
    <oddHeader>&amp;L&amp;"Calibri"&amp;10&amp;K317100CBUAE Classification: Public&amp;1#</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B1:M30"/>
  <sheetViews>
    <sheetView showGridLines="0" rightToLeft="1" view="pageBreakPreview" zoomScale="85" zoomScaleNormal="60" zoomScaleSheetLayoutView="85" workbookViewId="0">
      <selection activeCell="B6" sqref="B6:M8"/>
    </sheetView>
  </sheetViews>
  <sheetFormatPr defaultRowHeight="13.2"/>
  <cols>
    <col min="1" max="1" width="6.6640625" customWidth="1"/>
    <col min="2" max="2" width="39.6640625" bestFit="1" customWidth="1"/>
    <col min="3" max="12" width="12.6640625" customWidth="1"/>
    <col min="13" max="13" width="45.6640625" customWidth="1"/>
  </cols>
  <sheetData>
    <row r="1" spans="2:13" ht="15" customHeight="1"/>
    <row r="2" spans="2:13" ht="15" customHeight="1"/>
    <row r="3" spans="2:13" ht="15" customHeight="1"/>
    <row r="4" spans="2:13" ht="15" customHeight="1"/>
    <row r="5" spans="2:13" ht="15" customHeight="1"/>
    <row r="6" spans="2:13" ht="20.25" customHeight="1">
      <c r="B6" s="193" t="s">
        <v>765</v>
      </c>
      <c r="C6" s="193"/>
      <c r="D6" s="193"/>
      <c r="E6" s="193"/>
      <c r="F6" s="193"/>
      <c r="G6" s="193"/>
      <c r="H6" s="193"/>
      <c r="I6" s="193"/>
      <c r="J6" s="193"/>
      <c r="K6" s="193"/>
      <c r="L6" s="193"/>
      <c r="M6" s="193"/>
    </row>
    <row r="7" spans="2:13" ht="20.399999999999999">
      <c r="B7" s="194" t="s">
        <v>303</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ht="15" customHeight="1">
      <c r="B11" s="7" t="s">
        <v>706</v>
      </c>
      <c r="C11" s="69"/>
      <c r="D11" s="69"/>
      <c r="E11" s="69"/>
      <c r="F11" s="71"/>
      <c r="G11" s="71"/>
      <c r="H11" s="71"/>
      <c r="I11" s="90"/>
      <c r="J11" s="3"/>
      <c r="K11" s="90"/>
      <c r="L11" s="3"/>
      <c r="M11" s="54" t="s">
        <v>707</v>
      </c>
    </row>
    <row r="12" spans="2:13" ht="15" customHeight="1">
      <c r="B12" s="7" t="s">
        <v>13</v>
      </c>
      <c r="C12" s="91"/>
      <c r="D12" s="3"/>
      <c r="E12" s="3"/>
      <c r="F12" s="3"/>
      <c r="G12" s="3"/>
      <c r="H12" s="3"/>
      <c r="I12" s="3"/>
      <c r="J12" s="3"/>
      <c r="K12" s="3"/>
      <c r="L12" s="3"/>
      <c r="M12" s="8" t="s">
        <v>10</v>
      </c>
    </row>
    <row r="13" spans="2:13" ht="22.5" customHeight="1">
      <c r="B13" s="222" t="s">
        <v>300</v>
      </c>
      <c r="C13" s="80" t="s">
        <v>258</v>
      </c>
      <c r="D13" s="80" t="s">
        <v>257</v>
      </c>
      <c r="E13" s="80" t="s">
        <v>256</v>
      </c>
      <c r="F13" s="80" t="s">
        <v>255</v>
      </c>
      <c r="G13" s="80" t="s">
        <v>254</v>
      </c>
      <c r="H13" s="80" t="s">
        <v>253</v>
      </c>
      <c r="I13" s="80" t="s">
        <v>252</v>
      </c>
      <c r="J13" s="80" t="s">
        <v>251</v>
      </c>
      <c r="K13" s="80" t="s">
        <v>295</v>
      </c>
      <c r="L13" s="80"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-16.695970763300217</v>
      </c>
      <c r="D15" s="55">
        <v>7074.8143020515545</v>
      </c>
      <c r="E15" s="55">
        <v>3438.3111041903048</v>
      </c>
      <c r="F15" s="55">
        <v>7311.3320013923812</v>
      </c>
      <c r="G15" s="55">
        <v>108390.52911268416</v>
      </c>
      <c r="H15" s="55">
        <v>-136.31673478270619</v>
      </c>
      <c r="I15" s="55">
        <v>36354.763084506936</v>
      </c>
      <c r="J15" s="55">
        <v>162416.73689927935</v>
      </c>
      <c r="K15" s="55">
        <v>182070.59189782231</v>
      </c>
      <c r="L15" s="55">
        <v>344487.32879710168</v>
      </c>
      <c r="M15" s="13" t="s">
        <v>32</v>
      </c>
    </row>
    <row r="16" spans="2:13" ht="21" customHeight="1">
      <c r="B16" s="12" t="s">
        <v>297</v>
      </c>
      <c r="C16" s="55">
        <v>2.2428499999999993</v>
      </c>
      <c r="D16" s="55">
        <v>8477.1504225481967</v>
      </c>
      <c r="E16" s="55">
        <v>465.55709409402294</v>
      </c>
      <c r="F16" s="55">
        <v>454.7465206119499</v>
      </c>
      <c r="G16" s="55">
        <v>82593.761927637053</v>
      </c>
      <c r="H16" s="55">
        <v>319.97248879751561</v>
      </c>
      <c r="I16" s="55">
        <v>-62278.031973973972</v>
      </c>
      <c r="J16" s="55">
        <v>30035.399329714783</v>
      </c>
      <c r="K16" s="55">
        <v>107576.68795832833</v>
      </c>
      <c r="L16" s="55">
        <v>137612.08728804311</v>
      </c>
      <c r="M16" s="13" t="s">
        <v>298</v>
      </c>
    </row>
    <row r="17" spans="2:13" ht="21" customHeight="1">
      <c r="B17" s="12" t="s">
        <v>566</v>
      </c>
      <c r="C17" s="55">
        <v>141.95744847656198</v>
      </c>
      <c r="D17" s="55">
        <v>83939.56471682046</v>
      </c>
      <c r="E17" s="55">
        <v>48601.453428307315</v>
      </c>
      <c r="F17" s="55">
        <v>33783.11153210538</v>
      </c>
      <c r="G17" s="55">
        <v>1228631.56004448</v>
      </c>
      <c r="H17" s="55">
        <v>4138.3798654171087</v>
      </c>
      <c r="I17" s="55">
        <v>298185.30573730328</v>
      </c>
      <c r="J17" s="55">
        <v>1697421.3327729101</v>
      </c>
      <c r="K17" s="55">
        <v>147212.71320335535</v>
      </c>
      <c r="L17" s="55">
        <v>1844634.0459762656</v>
      </c>
      <c r="M17" s="13" t="s">
        <v>23</v>
      </c>
    </row>
    <row r="18" spans="2:13" ht="21" customHeight="1">
      <c r="B18" s="12" t="s">
        <v>34</v>
      </c>
      <c r="C18" s="55">
        <v>1.1246446000000001</v>
      </c>
      <c r="D18" s="55">
        <v>4399.0932262815222</v>
      </c>
      <c r="E18" s="55">
        <v>1715.2650300279204</v>
      </c>
      <c r="F18" s="55">
        <v>-4684.4661521513972</v>
      </c>
      <c r="G18" s="55">
        <v>141722.45198353793</v>
      </c>
      <c r="H18" s="55">
        <v>138.36230608110208</v>
      </c>
      <c r="I18" s="55">
        <v>4006.2072375524949</v>
      </c>
      <c r="J18" s="55">
        <v>147298.03827592958</v>
      </c>
      <c r="K18" s="55">
        <v>195753.66549332003</v>
      </c>
      <c r="L18" s="55">
        <v>343051.70376924961</v>
      </c>
      <c r="M18" s="13" t="s">
        <v>24</v>
      </c>
    </row>
    <row r="19" spans="2:13" ht="21" customHeight="1">
      <c r="B19" s="12" t="s">
        <v>564</v>
      </c>
      <c r="C19" s="55">
        <v>15.337268359999999</v>
      </c>
      <c r="D19" s="55">
        <v>6184.3212229233031</v>
      </c>
      <c r="E19" s="55">
        <v>2002.2973723071593</v>
      </c>
      <c r="F19" s="55">
        <v>1282.0626356882926</v>
      </c>
      <c r="G19" s="55">
        <v>270535.96597639914</v>
      </c>
      <c r="H19" s="55">
        <v>811.28971772893669</v>
      </c>
      <c r="I19" s="55">
        <v>47076.879639998297</v>
      </c>
      <c r="J19" s="55">
        <v>327908.15383340511</v>
      </c>
      <c r="K19" s="55">
        <v>29152.339465007455</v>
      </c>
      <c r="L19" s="55">
        <v>357060.49329841259</v>
      </c>
      <c r="M19" s="13" t="s">
        <v>563</v>
      </c>
    </row>
    <row r="20" spans="2:13" ht="21" customHeight="1">
      <c r="B20" s="14" t="s">
        <v>42</v>
      </c>
      <c r="C20" s="56">
        <f t="shared" ref="C20:L20" si="0">C15+C16+C17+C18+C19</f>
        <v>143.96624067326175</v>
      </c>
      <c r="D20" s="56">
        <f t="shared" si="0"/>
        <v>110074.94389062503</v>
      </c>
      <c r="E20" s="56">
        <f t="shared" si="0"/>
        <v>56222.884028926725</v>
      </c>
      <c r="F20" s="56">
        <f t="shared" si="0"/>
        <v>38146.786537646607</v>
      </c>
      <c r="G20" s="56">
        <f t="shared" si="0"/>
        <v>1831874.2690447385</v>
      </c>
      <c r="H20" s="56">
        <f t="shared" si="0"/>
        <v>5271.6876432419576</v>
      </c>
      <c r="I20" s="56">
        <f t="shared" si="0"/>
        <v>323345.12372538703</v>
      </c>
      <c r="J20" s="56">
        <f t="shared" si="0"/>
        <v>2365079.6611112389</v>
      </c>
      <c r="K20" s="56">
        <f t="shared" si="0"/>
        <v>661765.99801783334</v>
      </c>
      <c r="L20" s="56">
        <f t="shared" si="0"/>
        <v>3026845.6591290724</v>
      </c>
      <c r="M20" s="15" t="s">
        <v>38</v>
      </c>
    </row>
    <row r="21" spans="2:13" ht="21" customHeight="1">
      <c r="C21" s="16"/>
      <c r="D21" s="16"/>
      <c r="E21" s="16"/>
      <c r="F21" s="16"/>
      <c r="G21" s="16"/>
      <c r="H21" s="16"/>
      <c r="I21" s="16"/>
      <c r="J21" s="16"/>
      <c r="K21" s="16"/>
      <c r="L21" s="16"/>
    </row>
    <row r="22" spans="2:13" ht="21" customHeight="1">
      <c r="B22" s="14" t="s">
        <v>43</v>
      </c>
      <c r="C22" s="56">
        <v>461.34867717675496</v>
      </c>
      <c r="D22" s="56">
        <v>82359.942746815679</v>
      </c>
      <c r="E22" s="56">
        <v>27747.886648232379</v>
      </c>
      <c r="F22" s="56">
        <v>10992.080768283757</v>
      </c>
      <c r="G22" s="56">
        <v>2249744.7016803287</v>
      </c>
      <c r="H22" s="56">
        <v>8005.8847545412145</v>
      </c>
      <c r="I22" s="56">
        <v>1624143.4303320898</v>
      </c>
      <c r="J22" s="56">
        <v>4003455.2756074686</v>
      </c>
      <c r="K22" s="56">
        <v>-63744.007843260952</v>
      </c>
      <c r="L22" s="56">
        <v>3939711.2677642074</v>
      </c>
      <c r="M22" s="15" t="s">
        <v>39</v>
      </c>
    </row>
    <row r="23" spans="2:13" ht="21" customHeight="1">
      <c r="C23" s="16"/>
      <c r="D23" s="16"/>
      <c r="E23" s="16"/>
      <c r="F23" s="16"/>
      <c r="G23" s="16"/>
      <c r="H23" s="16"/>
      <c r="I23" s="16"/>
      <c r="J23" s="16"/>
      <c r="K23" s="16"/>
      <c r="L23" s="16"/>
    </row>
    <row r="24" spans="2:13" ht="21" customHeight="1">
      <c r="B24" s="12" t="s">
        <v>35</v>
      </c>
      <c r="C24" s="55">
        <v>129.16787439613529</v>
      </c>
      <c r="D24" s="55">
        <v>2763.1804425254968</v>
      </c>
      <c r="E24" s="55">
        <v>679.32342493973476</v>
      </c>
      <c r="F24" s="55">
        <v>431.82864285968253</v>
      </c>
      <c r="G24" s="55">
        <v>36853.944143277324</v>
      </c>
      <c r="H24" s="55">
        <v>569.16792084739723</v>
      </c>
      <c r="I24" s="55">
        <v>27672.654431987907</v>
      </c>
      <c r="J24" s="55">
        <v>69099.266880833675</v>
      </c>
      <c r="K24" s="55">
        <v>1301.3674706454094</v>
      </c>
      <c r="L24" s="55">
        <v>70400.634351479079</v>
      </c>
      <c r="M24" s="13" t="s">
        <v>25</v>
      </c>
    </row>
    <row r="25" spans="2:13" ht="21" customHeight="1">
      <c r="B25" s="12" t="s">
        <v>36</v>
      </c>
      <c r="C25" s="55">
        <v>0</v>
      </c>
      <c r="D25" s="55">
        <v>4.9477600000000006</v>
      </c>
      <c r="E25" s="55">
        <v>0</v>
      </c>
      <c r="F25" s="55">
        <v>0</v>
      </c>
      <c r="G25" s="55">
        <v>8304.0430322928314</v>
      </c>
      <c r="H25" s="55">
        <v>0</v>
      </c>
      <c r="I25" s="55">
        <v>101.94451000000029</v>
      </c>
      <c r="J25" s="55">
        <v>8410.9353022928317</v>
      </c>
      <c r="K25" s="55">
        <v>5013.8601599999984</v>
      </c>
      <c r="L25" s="55">
        <v>13424.79546229283</v>
      </c>
      <c r="M25" s="13" t="s">
        <v>26</v>
      </c>
    </row>
    <row r="26" spans="2:13" ht="21" customHeight="1">
      <c r="B26" s="12" t="s">
        <v>37</v>
      </c>
      <c r="C26" s="55">
        <v>0</v>
      </c>
      <c r="D26" s="55">
        <v>168.6834221987923</v>
      </c>
      <c r="E26" s="55">
        <v>9.5914574455264887</v>
      </c>
      <c r="F26" s="55">
        <v>0.54997189209676323</v>
      </c>
      <c r="G26" s="55">
        <v>376972.16293989326</v>
      </c>
      <c r="H26" s="55">
        <v>7.8341454110000184</v>
      </c>
      <c r="I26" s="55">
        <v>277.19076749367105</v>
      </c>
      <c r="J26" s="55">
        <v>377436.0127043344</v>
      </c>
      <c r="K26" s="55">
        <v>48215.56</v>
      </c>
      <c r="L26" s="55">
        <v>425651.57270433439</v>
      </c>
      <c r="M26" s="13" t="s">
        <v>27</v>
      </c>
    </row>
    <row r="27" spans="2:13" ht="21" customHeight="1">
      <c r="B27" s="12" t="s">
        <v>565</v>
      </c>
      <c r="C27" s="55">
        <v>0</v>
      </c>
      <c r="D27" s="55">
        <v>0</v>
      </c>
      <c r="E27" s="55">
        <v>0</v>
      </c>
      <c r="F27" s="55">
        <v>0</v>
      </c>
      <c r="G27" s="55">
        <v>0</v>
      </c>
      <c r="H27" s="55">
        <v>0</v>
      </c>
      <c r="I27" s="55">
        <v>0</v>
      </c>
      <c r="J27" s="55">
        <v>0</v>
      </c>
      <c r="K27" s="55">
        <v>0</v>
      </c>
      <c r="L27" s="55">
        <v>0</v>
      </c>
      <c r="M27" s="13" t="s">
        <v>28</v>
      </c>
    </row>
    <row r="28" spans="2:13" ht="21" customHeight="1">
      <c r="B28" s="14" t="s">
        <v>44</v>
      </c>
      <c r="C28" s="56">
        <f t="shared" ref="C28:L28" si="1">C24+C25+C26+C27</f>
        <v>129.16787439613529</v>
      </c>
      <c r="D28" s="56">
        <f t="shared" si="1"/>
        <v>2936.8116247242892</v>
      </c>
      <c r="E28" s="56">
        <f t="shared" si="1"/>
        <v>688.91488238526131</v>
      </c>
      <c r="F28" s="56">
        <f t="shared" si="1"/>
        <v>432.37861475177931</v>
      </c>
      <c r="G28" s="56">
        <f t="shared" si="1"/>
        <v>422130.15011546342</v>
      </c>
      <c r="H28" s="56">
        <f t="shared" si="1"/>
        <v>577.00206625839724</v>
      </c>
      <c r="I28" s="56">
        <f t="shared" si="1"/>
        <v>28051.789709481578</v>
      </c>
      <c r="J28" s="56">
        <f t="shared" si="1"/>
        <v>454946.21488746093</v>
      </c>
      <c r="K28" s="56">
        <f t="shared" si="1"/>
        <v>54530.787630645405</v>
      </c>
      <c r="L28" s="56">
        <f t="shared" si="1"/>
        <v>509477.00251810631</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734.48279224615203</v>
      </c>
      <c r="D30" s="56">
        <f t="shared" si="2"/>
        <v>195371.69826216501</v>
      </c>
      <c r="E30" s="56">
        <f t="shared" si="2"/>
        <v>84659.685559544363</v>
      </c>
      <c r="F30" s="56">
        <f t="shared" si="2"/>
        <v>49571.245920682144</v>
      </c>
      <c r="G30" s="56">
        <f t="shared" si="2"/>
        <v>4503749.1208405308</v>
      </c>
      <c r="H30" s="56">
        <f t="shared" si="2"/>
        <v>13854.574464041571</v>
      </c>
      <c r="I30" s="56">
        <f t="shared" si="2"/>
        <v>1975540.3437669585</v>
      </c>
      <c r="J30" s="56">
        <f t="shared" si="2"/>
        <v>6823481.1516061686</v>
      </c>
      <c r="K30" s="56">
        <f t="shared" si="2"/>
        <v>652552.77780521777</v>
      </c>
      <c r="L30" s="56">
        <f t="shared" si="2"/>
        <v>7476033.9294113861</v>
      </c>
      <c r="M30" s="15" t="s">
        <v>41</v>
      </c>
    </row>
  </sheetData>
  <mergeCells count="5">
    <mergeCell ref="B6:M6"/>
    <mergeCell ref="B7:M7"/>
    <mergeCell ref="B13:B14"/>
    <mergeCell ref="M13:M14"/>
    <mergeCell ref="B8:M8"/>
  </mergeCells>
  <printOptions horizontalCentered="1"/>
  <pageMargins left="0.25" right="0.25" top="0.75" bottom="0.75" header="0.3" footer="0.3"/>
  <pageSetup paperSize="9" scale="46" orientation="portrait" r:id="rId1"/>
  <headerFooter>
    <oddHeader>&amp;L&amp;"Calibri"&amp;10&amp;K317100CBUAE Classification: Public&amp;1#</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B1:M30"/>
  <sheetViews>
    <sheetView showGridLines="0" rightToLeft="1" view="pageBreakPreview" zoomScale="85" zoomScaleNormal="50" zoomScaleSheetLayoutView="85" workbookViewId="0">
      <selection activeCell="B6" sqref="B6:M8"/>
    </sheetView>
  </sheetViews>
  <sheetFormatPr defaultRowHeight="13.2"/>
  <cols>
    <col min="1" max="1" width="6.6640625" customWidth="1"/>
    <col min="2" max="2" width="39.6640625" bestFit="1" customWidth="1"/>
    <col min="3" max="3" width="8.5546875" bestFit="1" customWidth="1"/>
    <col min="4" max="4" width="9.88671875" bestFit="1" customWidth="1"/>
    <col min="5" max="5" width="9" bestFit="1" customWidth="1"/>
    <col min="6" max="6" width="8.33203125" bestFit="1" customWidth="1"/>
    <col min="7" max="7" width="10.88671875" bestFit="1" customWidth="1"/>
    <col min="8" max="8" width="7.44140625" bestFit="1" customWidth="1"/>
    <col min="9" max="11" width="12.6640625" customWidth="1"/>
    <col min="12" max="12" width="16" customWidth="1"/>
    <col min="13" max="13" width="45.6640625" customWidth="1"/>
  </cols>
  <sheetData>
    <row r="1" spans="2:13" ht="15" customHeight="1"/>
    <row r="2" spans="2:13" ht="15" customHeight="1"/>
    <row r="3" spans="2:13" ht="15" customHeight="1"/>
    <row r="4" spans="2:13" ht="15" customHeight="1"/>
    <row r="5" spans="2:13" ht="15" customHeight="1"/>
    <row r="6" spans="2:13" ht="20.25" customHeight="1">
      <c r="B6" s="193" t="s">
        <v>548</v>
      </c>
      <c r="C6" s="193"/>
      <c r="D6" s="193"/>
      <c r="E6" s="193"/>
      <c r="F6" s="193"/>
      <c r="G6" s="193"/>
      <c r="H6" s="193"/>
      <c r="I6" s="193"/>
      <c r="J6" s="193"/>
      <c r="K6" s="193"/>
      <c r="L6" s="193"/>
      <c r="M6" s="193"/>
    </row>
    <row r="7" spans="2:13" ht="20.399999999999999">
      <c r="B7" s="194" t="s">
        <v>301</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ht="15" customHeight="1">
      <c r="B11" s="7" t="s">
        <v>708</v>
      </c>
      <c r="C11" s="69"/>
      <c r="D11" s="69"/>
      <c r="E11" s="69"/>
      <c r="F11" s="71"/>
      <c r="G11" s="71"/>
      <c r="H11" s="71"/>
      <c r="I11" s="90"/>
      <c r="J11" s="3"/>
      <c r="K11" s="90"/>
      <c r="L11" s="3"/>
      <c r="M11" s="54" t="s">
        <v>709</v>
      </c>
    </row>
    <row r="12" spans="2:13" ht="15" customHeight="1">
      <c r="B12" s="7" t="s">
        <v>13</v>
      </c>
      <c r="C12" s="91"/>
      <c r="D12" s="3"/>
      <c r="E12" s="3"/>
      <c r="F12" s="3"/>
      <c r="G12" s="3"/>
      <c r="H12" s="3"/>
      <c r="I12" s="3"/>
      <c r="J12" s="3"/>
      <c r="K12" s="3"/>
      <c r="L12" s="3"/>
      <c r="M12" s="8" t="s">
        <v>10</v>
      </c>
    </row>
    <row r="13" spans="2:13" s="126" customFormat="1" ht="14.4">
      <c r="B13" s="222" t="s">
        <v>300</v>
      </c>
      <c r="C13" s="125" t="s">
        <v>258</v>
      </c>
      <c r="D13" s="125" t="s">
        <v>257</v>
      </c>
      <c r="E13" s="125" t="s">
        <v>256</v>
      </c>
      <c r="F13" s="125" t="s">
        <v>255</v>
      </c>
      <c r="G13" s="125" t="s">
        <v>254</v>
      </c>
      <c r="H13" s="125" t="s">
        <v>253</v>
      </c>
      <c r="I13" s="125" t="s">
        <v>252</v>
      </c>
      <c r="J13" s="125" t="s">
        <v>251</v>
      </c>
      <c r="K13" s="125" t="s">
        <v>295</v>
      </c>
      <c r="L13" s="125"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11.613198485120318</v>
      </c>
      <c r="D15" s="55">
        <v>34567.92214420285</v>
      </c>
      <c r="E15" s="55">
        <v>9036.0910780586346</v>
      </c>
      <c r="F15" s="55">
        <v>46371.825640485346</v>
      </c>
      <c r="G15" s="55">
        <v>448208.439701172</v>
      </c>
      <c r="H15" s="55">
        <v>1220.2354390777416</v>
      </c>
      <c r="I15" s="55">
        <v>181047.97075130965</v>
      </c>
      <c r="J15" s="55">
        <v>720464.09795279126</v>
      </c>
      <c r="K15" s="55">
        <v>204489.12210438101</v>
      </c>
      <c r="L15" s="55">
        <v>924953.22005717224</v>
      </c>
      <c r="M15" s="13" t="s">
        <v>32</v>
      </c>
    </row>
    <row r="16" spans="2:13" ht="21" customHeight="1">
      <c r="B16" s="12" t="s">
        <v>297</v>
      </c>
      <c r="C16" s="55">
        <v>0</v>
      </c>
      <c r="D16" s="55">
        <v>10061.33473218021</v>
      </c>
      <c r="E16" s="55">
        <v>1090.6405773835629</v>
      </c>
      <c r="F16" s="55">
        <v>3159.9869800000001</v>
      </c>
      <c r="G16" s="55">
        <v>333263.91757705167</v>
      </c>
      <c r="H16" s="55">
        <v>827.13660416534549</v>
      </c>
      <c r="I16" s="55">
        <v>68221.058692773557</v>
      </c>
      <c r="J16" s="55">
        <v>416624.07516355428</v>
      </c>
      <c r="K16" s="55">
        <v>98474.871029635222</v>
      </c>
      <c r="L16" s="55">
        <v>515098.94619318953</v>
      </c>
      <c r="M16" s="13" t="s">
        <v>298</v>
      </c>
    </row>
    <row r="17" spans="2:13" ht="21" customHeight="1">
      <c r="B17" s="12" t="s">
        <v>566</v>
      </c>
      <c r="C17" s="55">
        <v>80.679345253586632</v>
      </c>
      <c r="D17" s="55">
        <v>295384.65151963662</v>
      </c>
      <c r="E17" s="55">
        <v>102757.89853163455</v>
      </c>
      <c r="F17" s="55">
        <v>42934.718635485689</v>
      </c>
      <c r="G17" s="55">
        <v>1881595.4405327716</v>
      </c>
      <c r="H17" s="55">
        <v>19921.730128663679</v>
      </c>
      <c r="I17" s="55">
        <v>742698.59216656978</v>
      </c>
      <c r="J17" s="55">
        <v>3085373.7108600158</v>
      </c>
      <c r="K17" s="55">
        <v>198348.48409463494</v>
      </c>
      <c r="L17" s="55">
        <v>3283722.1949546505</v>
      </c>
      <c r="M17" s="13" t="s">
        <v>23</v>
      </c>
    </row>
    <row r="18" spans="2:13" ht="21" customHeight="1">
      <c r="B18" s="12" t="s">
        <v>34</v>
      </c>
      <c r="C18" s="55">
        <v>0</v>
      </c>
      <c r="D18" s="55">
        <v>16758.836504704079</v>
      </c>
      <c r="E18" s="55">
        <v>3101.7969489068878</v>
      </c>
      <c r="F18" s="55">
        <v>17576.921660152824</v>
      </c>
      <c r="G18" s="55">
        <v>512737.91523053613</v>
      </c>
      <c r="H18" s="55">
        <v>620.10199243004558</v>
      </c>
      <c r="I18" s="55">
        <v>214978.58272932307</v>
      </c>
      <c r="J18" s="55">
        <v>765774.15506605315</v>
      </c>
      <c r="K18" s="55">
        <v>208235.76374275109</v>
      </c>
      <c r="L18" s="55">
        <v>974009.91880880413</v>
      </c>
      <c r="M18" s="13" t="s">
        <v>24</v>
      </c>
    </row>
    <row r="19" spans="2:13" ht="21" customHeight="1">
      <c r="B19" s="12" t="s">
        <v>564</v>
      </c>
      <c r="C19" s="55">
        <v>27.13532</v>
      </c>
      <c r="D19" s="55">
        <v>5874.0377883180799</v>
      </c>
      <c r="E19" s="55">
        <v>1963.8557044304789</v>
      </c>
      <c r="F19" s="55">
        <v>40305.37255</v>
      </c>
      <c r="G19" s="55">
        <v>470322.85036680021</v>
      </c>
      <c r="H19" s="55">
        <v>3318.6890655904299</v>
      </c>
      <c r="I19" s="55">
        <v>171959.01313361042</v>
      </c>
      <c r="J19" s="55">
        <v>693770.95392874954</v>
      </c>
      <c r="K19" s="55">
        <v>70156.354889042879</v>
      </c>
      <c r="L19" s="55">
        <v>763927.30881779245</v>
      </c>
      <c r="M19" s="13" t="s">
        <v>563</v>
      </c>
    </row>
    <row r="20" spans="2:13" ht="21" customHeight="1">
      <c r="B20" s="14" t="s">
        <v>42</v>
      </c>
      <c r="C20" s="56">
        <f t="shared" ref="C20:L20" si="0">C15+C16+C17+C18+C19</f>
        <v>119.42786373870695</v>
      </c>
      <c r="D20" s="56">
        <f t="shared" si="0"/>
        <v>362646.78268904187</v>
      </c>
      <c r="E20" s="56">
        <f t="shared" si="0"/>
        <v>117950.28284041412</v>
      </c>
      <c r="F20" s="56">
        <f t="shared" si="0"/>
        <v>150348.82546612385</v>
      </c>
      <c r="G20" s="56">
        <f t="shared" si="0"/>
        <v>3646128.563408331</v>
      </c>
      <c r="H20" s="56">
        <f t="shared" si="0"/>
        <v>25907.893229927242</v>
      </c>
      <c r="I20" s="56">
        <f t="shared" si="0"/>
        <v>1378905.2174735863</v>
      </c>
      <c r="J20" s="56">
        <f t="shared" si="0"/>
        <v>5682006.9929711632</v>
      </c>
      <c r="K20" s="56">
        <f t="shared" si="0"/>
        <v>779704.59586044517</v>
      </c>
      <c r="L20" s="56">
        <f t="shared" si="0"/>
        <v>6461711.5888316091</v>
      </c>
      <c r="M20" s="15" t="s">
        <v>38</v>
      </c>
    </row>
    <row r="21" spans="2:13" ht="21" customHeight="1">
      <c r="C21" s="16"/>
      <c r="D21" s="16"/>
      <c r="E21" s="16"/>
      <c r="F21" s="16"/>
      <c r="G21" s="16"/>
      <c r="H21" s="16"/>
      <c r="I21" s="16"/>
      <c r="J21" s="16"/>
      <c r="K21" s="16"/>
      <c r="L21" s="16"/>
    </row>
    <row r="22" spans="2:13" ht="21" customHeight="1">
      <c r="B22" s="14" t="s">
        <v>43</v>
      </c>
      <c r="C22" s="56">
        <v>4031.5162437288755</v>
      </c>
      <c r="D22" s="56">
        <v>772397.27111098706</v>
      </c>
      <c r="E22" s="56">
        <v>76130.438688892609</v>
      </c>
      <c r="F22" s="56">
        <v>26929.503531061484</v>
      </c>
      <c r="G22" s="56">
        <v>9425113.9236122295</v>
      </c>
      <c r="H22" s="56">
        <v>29297.744474488816</v>
      </c>
      <c r="I22" s="56">
        <v>5206484.4648705423</v>
      </c>
      <c r="J22" s="56">
        <v>15540384.86253193</v>
      </c>
      <c r="K22" s="56">
        <v>68528.539666344004</v>
      </c>
      <c r="L22" s="56">
        <v>15608913.402198274</v>
      </c>
      <c r="M22" s="15" t="s">
        <v>39</v>
      </c>
    </row>
    <row r="23" spans="2:13" ht="21" customHeight="1">
      <c r="C23" s="16"/>
      <c r="D23" s="16"/>
      <c r="E23" s="16"/>
      <c r="F23" s="16"/>
      <c r="G23" s="16"/>
      <c r="H23" s="16"/>
      <c r="I23" s="16"/>
      <c r="J23" s="16"/>
      <c r="K23" s="16"/>
      <c r="L23" s="16"/>
    </row>
    <row r="24" spans="2:13" ht="21" customHeight="1">
      <c r="B24" s="12" t="s">
        <v>35</v>
      </c>
      <c r="C24" s="55">
        <v>719.44868987136999</v>
      </c>
      <c r="D24" s="55">
        <v>14268.520897568367</v>
      </c>
      <c r="E24" s="55">
        <v>5108.3827492959326</v>
      </c>
      <c r="F24" s="55">
        <v>2424.6181790980372</v>
      </c>
      <c r="G24" s="55">
        <v>288690.65581377951</v>
      </c>
      <c r="H24" s="55">
        <v>2824.0495186051858</v>
      </c>
      <c r="I24" s="55">
        <v>386351.1632026406</v>
      </c>
      <c r="J24" s="55">
        <v>700386.83905085898</v>
      </c>
      <c r="K24" s="55">
        <v>30277.08075145429</v>
      </c>
      <c r="L24" s="55">
        <v>730663.9198023132</v>
      </c>
      <c r="M24" s="13" t="s">
        <v>25</v>
      </c>
    </row>
    <row r="25" spans="2:13" ht="21" customHeight="1">
      <c r="B25" s="12" t="s">
        <v>36</v>
      </c>
      <c r="C25" s="55">
        <v>0</v>
      </c>
      <c r="D25" s="55">
        <v>2639.4534333879192</v>
      </c>
      <c r="E25" s="55">
        <v>30597.014199999998</v>
      </c>
      <c r="F25" s="55">
        <v>0</v>
      </c>
      <c r="G25" s="55">
        <v>197791.68417638892</v>
      </c>
      <c r="H25" s="55">
        <v>856.92990441589257</v>
      </c>
      <c r="I25" s="55">
        <v>80958.38173477925</v>
      </c>
      <c r="J25" s="55">
        <v>312843.46344897198</v>
      </c>
      <c r="K25" s="55">
        <v>37016.341855000072</v>
      </c>
      <c r="L25" s="55">
        <v>349859.80530397204</v>
      </c>
      <c r="M25" s="13" t="s">
        <v>26</v>
      </c>
    </row>
    <row r="26" spans="2:13" ht="21" customHeight="1">
      <c r="B26" s="12" t="s">
        <v>37</v>
      </c>
      <c r="C26" s="55">
        <v>6866.8746244904041</v>
      </c>
      <c r="D26" s="55">
        <v>115386.64681671781</v>
      </c>
      <c r="E26" s="55">
        <v>24962.826074300207</v>
      </c>
      <c r="F26" s="55">
        <v>8196.2312844083062</v>
      </c>
      <c r="G26" s="55">
        <v>2670898.2290573446</v>
      </c>
      <c r="H26" s="55">
        <v>32179.499785270076</v>
      </c>
      <c r="I26" s="55">
        <v>391731.95279191999</v>
      </c>
      <c r="J26" s="55">
        <v>3250222.2604344515</v>
      </c>
      <c r="K26" s="55">
        <v>22232.037149321608</v>
      </c>
      <c r="L26" s="55">
        <v>3272454.2975837733</v>
      </c>
      <c r="M26" s="13" t="s">
        <v>27</v>
      </c>
    </row>
    <row r="27" spans="2:13" ht="21" customHeight="1">
      <c r="B27" s="12" t="s">
        <v>565</v>
      </c>
      <c r="C27" s="55">
        <v>0</v>
      </c>
      <c r="D27" s="55">
        <v>0</v>
      </c>
      <c r="E27" s="55">
        <v>0</v>
      </c>
      <c r="F27" s="55">
        <v>0</v>
      </c>
      <c r="G27" s="55">
        <v>189338.68462720001</v>
      </c>
      <c r="H27" s="55">
        <v>0</v>
      </c>
      <c r="I27" s="55">
        <v>3488.7209600000001</v>
      </c>
      <c r="J27" s="55">
        <v>192827.40558720002</v>
      </c>
      <c r="K27" s="55">
        <v>0</v>
      </c>
      <c r="L27" s="55">
        <v>192827.40558720002</v>
      </c>
      <c r="M27" s="13" t="s">
        <v>28</v>
      </c>
    </row>
    <row r="28" spans="2:13" ht="21" customHeight="1">
      <c r="B28" s="14" t="s">
        <v>44</v>
      </c>
      <c r="C28" s="56">
        <f t="shared" ref="C28:L28" si="1">C24+C25+C26+C27</f>
        <v>7586.3233143617745</v>
      </c>
      <c r="D28" s="56">
        <f t="shared" si="1"/>
        <v>132294.6211476741</v>
      </c>
      <c r="E28" s="56">
        <f t="shared" si="1"/>
        <v>60668.223023596132</v>
      </c>
      <c r="F28" s="56">
        <f t="shared" si="1"/>
        <v>10620.849463506343</v>
      </c>
      <c r="G28" s="56">
        <f t="shared" si="1"/>
        <v>3346719.253674713</v>
      </c>
      <c r="H28" s="56">
        <f t="shared" si="1"/>
        <v>35860.479208291152</v>
      </c>
      <c r="I28" s="56">
        <f t="shared" si="1"/>
        <v>862530.21868933982</v>
      </c>
      <c r="J28" s="56">
        <f t="shared" si="1"/>
        <v>4456279.9685214823</v>
      </c>
      <c r="K28" s="56">
        <f t="shared" si="1"/>
        <v>89525.45975577597</v>
      </c>
      <c r="L28" s="56">
        <f t="shared" si="1"/>
        <v>4545805.4282772588</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11737.267421829358</v>
      </c>
      <c r="D30" s="56">
        <f t="shared" si="2"/>
        <v>1267338.674947703</v>
      </c>
      <c r="E30" s="56">
        <f t="shared" si="2"/>
        <v>254748.94455290286</v>
      </c>
      <c r="F30" s="56">
        <f t="shared" si="2"/>
        <v>187899.17846069168</v>
      </c>
      <c r="G30" s="56">
        <f t="shared" si="2"/>
        <v>16417961.740695272</v>
      </c>
      <c r="H30" s="56">
        <f t="shared" si="2"/>
        <v>91066.116912707221</v>
      </c>
      <c r="I30" s="56">
        <f t="shared" si="2"/>
        <v>7447919.9010334685</v>
      </c>
      <c r="J30" s="56">
        <f t="shared" si="2"/>
        <v>25678671.824024577</v>
      </c>
      <c r="K30" s="56">
        <f t="shared" si="2"/>
        <v>937758.5952825651</v>
      </c>
      <c r="L30" s="56">
        <f t="shared" si="2"/>
        <v>26616430.419307139</v>
      </c>
      <c r="M30" s="15" t="s">
        <v>41</v>
      </c>
    </row>
  </sheetData>
  <mergeCells count="5">
    <mergeCell ref="B6:M6"/>
    <mergeCell ref="B7:M7"/>
    <mergeCell ref="B13:B14"/>
    <mergeCell ref="M13:M14"/>
    <mergeCell ref="B8:M8"/>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B1:M30"/>
  <sheetViews>
    <sheetView showGridLines="0" rightToLeft="1" view="pageBreakPreview" zoomScale="85" zoomScaleNormal="70" zoomScaleSheetLayoutView="85" workbookViewId="0">
      <selection activeCell="B6" sqref="B6:M8"/>
    </sheetView>
  </sheetViews>
  <sheetFormatPr defaultRowHeight="13.2"/>
  <cols>
    <col min="1" max="1" width="6.6640625" customWidth="1"/>
    <col min="2" max="2" width="39.6640625" bestFit="1" customWidth="1"/>
    <col min="3" max="11" width="12.6640625" customWidth="1"/>
    <col min="12" max="12" width="12.109375" bestFit="1" customWidth="1"/>
    <col min="13" max="13" width="45.6640625" customWidth="1"/>
  </cols>
  <sheetData>
    <row r="1" spans="2:13" ht="15" customHeight="1"/>
    <row r="2" spans="2:13" ht="15" customHeight="1"/>
    <row r="3" spans="2:13" ht="15" customHeight="1"/>
    <row r="4" spans="2:13" ht="15" customHeight="1"/>
    <row r="5" spans="2:13" ht="15" customHeight="1"/>
    <row r="6" spans="2:13" ht="20.25" customHeight="1">
      <c r="B6" s="193" t="s">
        <v>549</v>
      </c>
      <c r="C6" s="193"/>
      <c r="D6" s="193"/>
      <c r="E6" s="193"/>
      <c r="F6" s="193"/>
      <c r="G6" s="193"/>
      <c r="H6" s="193"/>
      <c r="I6" s="193"/>
      <c r="J6" s="193"/>
      <c r="K6" s="193"/>
      <c r="L6" s="193"/>
      <c r="M6" s="193"/>
    </row>
    <row r="7" spans="2:13" ht="20.399999999999999">
      <c r="B7" s="194" t="s">
        <v>304</v>
      </c>
      <c r="C7" s="194"/>
      <c r="D7" s="194"/>
      <c r="E7" s="194"/>
      <c r="F7" s="194"/>
      <c r="G7" s="194"/>
      <c r="H7" s="194"/>
      <c r="I7" s="194"/>
      <c r="J7" s="194"/>
      <c r="K7" s="194"/>
      <c r="L7" s="194"/>
      <c r="M7" s="194"/>
    </row>
    <row r="8" spans="2:13" ht="20.25" customHeight="1">
      <c r="B8" s="209" t="s">
        <v>756</v>
      </c>
      <c r="C8" s="209"/>
      <c r="D8" s="209"/>
      <c r="E8" s="209"/>
      <c r="F8" s="209"/>
      <c r="G8" s="209"/>
      <c r="H8" s="209"/>
      <c r="I8" s="209"/>
      <c r="J8" s="209"/>
      <c r="K8" s="209"/>
      <c r="L8" s="209"/>
      <c r="M8" s="209"/>
    </row>
    <row r="9" spans="2:13" ht="15" customHeight="1">
      <c r="B9" s="51"/>
      <c r="C9" s="51"/>
      <c r="D9" s="51"/>
      <c r="E9" s="51"/>
      <c r="F9" s="51"/>
      <c r="G9" s="51"/>
      <c r="H9" s="51"/>
      <c r="I9" s="51"/>
      <c r="J9" s="51"/>
      <c r="K9" s="51"/>
      <c r="L9" s="51"/>
      <c r="M9" s="51"/>
    </row>
    <row r="10" spans="2:13" ht="15" customHeight="1"/>
    <row r="11" spans="2:13" ht="15" customHeight="1">
      <c r="B11" s="7" t="s">
        <v>710</v>
      </c>
      <c r="C11" s="69"/>
      <c r="D11" s="69"/>
      <c r="E11" s="69"/>
      <c r="F11" s="71"/>
      <c r="G11" s="71"/>
      <c r="H11" s="71"/>
      <c r="I11" s="90"/>
      <c r="J11" s="3"/>
      <c r="K11" s="90"/>
      <c r="L11" s="3"/>
      <c r="M11" s="54" t="s">
        <v>711</v>
      </c>
    </row>
    <row r="12" spans="2:13" ht="15" customHeight="1">
      <c r="B12" s="7" t="s">
        <v>13</v>
      </c>
      <c r="C12" s="91"/>
      <c r="D12" s="3"/>
      <c r="E12" s="3"/>
      <c r="F12" s="3"/>
      <c r="G12" s="3"/>
      <c r="H12" s="3"/>
      <c r="I12" s="3"/>
      <c r="J12" s="3"/>
      <c r="K12" s="3"/>
      <c r="L12" s="3"/>
      <c r="M12" s="8" t="s">
        <v>10</v>
      </c>
    </row>
    <row r="13" spans="2:13" ht="22.5" customHeight="1">
      <c r="B13" s="222" t="s">
        <v>300</v>
      </c>
      <c r="C13" s="80" t="s">
        <v>258</v>
      </c>
      <c r="D13" s="80" t="s">
        <v>257</v>
      </c>
      <c r="E13" s="80" t="s">
        <v>256</v>
      </c>
      <c r="F13" s="80" t="s">
        <v>255</v>
      </c>
      <c r="G13" s="80" t="s">
        <v>254</v>
      </c>
      <c r="H13" s="80" t="s">
        <v>253</v>
      </c>
      <c r="I13" s="80" t="s">
        <v>252</v>
      </c>
      <c r="J13" s="80" t="s">
        <v>251</v>
      </c>
      <c r="K13" s="80" t="s">
        <v>295</v>
      </c>
      <c r="L13" s="80" t="s">
        <v>250</v>
      </c>
      <c r="M13" s="220" t="s">
        <v>9</v>
      </c>
    </row>
    <row r="14" spans="2:13" ht="30" customHeight="1">
      <c r="B14" s="221"/>
      <c r="C14" s="81" t="s">
        <v>249</v>
      </c>
      <c r="D14" s="81" t="s">
        <v>248</v>
      </c>
      <c r="E14" s="81" t="s">
        <v>247</v>
      </c>
      <c r="F14" s="81" t="s">
        <v>246</v>
      </c>
      <c r="G14" s="81" t="s">
        <v>245</v>
      </c>
      <c r="H14" s="81" t="s">
        <v>244</v>
      </c>
      <c r="I14" s="81" t="s">
        <v>243</v>
      </c>
      <c r="J14" s="81" t="s">
        <v>242</v>
      </c>
      <c r="K14" s="81" t="s">
        <v>241</v>
      </c>
      <c r="L14" s="81" t="s">
        <v>240</v>
      </c>
      <c r="M14" s="221"/>
    </row>
    <row r="15" spans="2:13" ht="21" customHeight="1">
      <c r="B15" s="12" t="s">
        <v>33</v>
      </c>
      <c r="C15" s="55">
        <v>0.1523646442687919</v>
      </c>
      <c r="D15" s="55">
        <v>10373.831341921283</v>
      </c>
      <c r="E15" s="55">
        <v>901.20931292540979</v>
      </c>
      <c r="F15" s="55">
        <v>11089.881482762174</v>
      </c>
      <c r="G15" s="55">
        <v>102374.41168135425</v>
      </c>
      <c r="H15" s="55">
        <v>331.46217942133967</v>
      </c>
      <c r="I15" s="55">
        <v>21594.730894828004</v>
      </c>
      <c r="J15" s="55">
        <v>146665.67925785674</v>
      </c>
      <c r="K15" s="55">
        <v>119029.92811432912</v>
      </c>
      <c r="L15" s="55">
        <v>265695.60737218586</v>
      </c>
      <c r="M15" s="13" t="s">
        <v>32</v>
      </c>
    </row>
    <row r="16" spans="2:13" ht="21" customHeight="1">
      <c r="B16" s="12" t="s">
        <v>297</v>
      </c>
      <c r="C16" s="55">
        <v>-1.2455664016623732E-2</v>
      </c>
      <c r="D16" s="55">
        <v>5044.6178717079265</v>
      </c>
      <c r="E16" s="55">
        <v>46.745117389020606</v>
      </c>
      <c r="F16" s="55">
        <v>146.49202842678122</v>
      </c>
      <c r="G16" s="55">
        <v>93559.609444728034</v>
      </c>
      <c r="H16" s="55">
        <v>193.48832901811767</v>
      </c>
      <c r="I16" s="55">
        <v>9808.706233649722</v>
      </c>
      <c r="J16" s="55">
        <v>108799.64656925559</v>
      </c>
      <c r="K16" s="55">
        <v>53057.68155001734</v>
      </c>
      <c r="L16" s="55">
        <v>161857.32811927292</v>
      </c>
      <c r="M16" s="13" t="s">
        <v>298</v>
      </c>
    </row>
    <row r="17" spans="2:13" ht="21" customHeight="1">
      <c r="B17" s="12" t="s">
        <v>566</v>
      </c>
      <c r="C17" s="55">
        <v>80.049115407247797</v>
      </c>
      <c r="D17" s="55">
        <v>190814.46915530888</v>
      </c>
      <c r="E17" s="55">
        <v>87882.728193678311</v>
      </c>
      <c r="F17" s="55">
        <v>35040.218189746534</v>
      </c>
      <c r="G17" s="55">
        <v>1427852.2040339489</v>
      </c>
      <c r="H17" s="55">
        <v>13801.161400597161</v>
      </c>
      <c r="I17" s="55">
        <v>513589.07659146219</v>
      </c>
      <c r="J17" s="55">
        <v>2269059.906680149</v>
      </c>
      <c r="K17" s="55">
        <v>199468.29805546033</v>
      </c>
      <c r="L17" s="55">
        <v>2468528.2047356097</v>
      </c>
      <c r="M17" s="13" t="s">
        <v>23</v>
      </c>
    </row>
    <row r="18" spans="2:13" ht="21" customHeight="1">
      <c r="B18" s="12" t="s">
        <v>34</v>
      </c>
      <c r="C18" s="55">
        <v>-9.5124779435897651</v>
      </c>
      <c r="D18" s="55">
        <v>2223.0045983225659</v>
      </c>
      <c r="E18" s="55">
        <v>699.27578531325696</v>
      </c>
      <c r="F18" s="55">
        <v>3984.8033999203385</v>
      </c>
      <c r="G18" s="55">
        <v>161206.10021636519</v>
      </c>
      <c r="H18" s="55">
        <v>112.50054545777148</v>
      </c>
      <c r="I18" s="55">
        <v>32896.349069647367</v>
      </c>
      <c r="J18" s="55">
        <v>201112.52113708289</v>
      </c>
      <c r="K18" s="55">
        <v>95865.362073710465</v>
      </c>
      <c r="L18" s="55">
        <v>296977.88321079337</v>
      </c>
      <c r="M18" s="13" t="s">
        <v>24</v>
      </c>
    </row>
    <row r="19" spans="2:13" ht="21" customHeight="1">
      <c r="B19" s="12" t="s">
        <v>564</v>
      </c>
      <c r="C19" s="55">
        <v>7.433738544726757</v>
      </c>
      <c r="D19" s="55">
        <v>1592.4218139842617</v>
      </c>
      <c r="E19" s="55">
        <v>412.43013345539356</v>
      </c>
      <c r="F19" s="55">
        <v>-1458.0117450693363</v>
      </c>
      <c r="G19" s="55">
        <v>105868.64303286662</v>
      </c>
      <c r="H19" s="55">
        <v>824.17614665009501</v>
      </c>
      <c r="I19" s="55">
        <v>30926.815157117824</v>
      </c>
      <c r="J19" s="55">
        <v>138173.90827754958</v>
      </c>
      <c r="K19" s="55">
        <v>49449.399771173812</v>
      </c>
      <c r="L19" s="55">
        <v>187623.30804872338</v>
      </c>
      <c r="M19" s="13" t="s">
        <v>563</v>
      </c>
    </row>
    <row r="20" spans="2:13" ht="21" customHeight="1">
      <c r="B20" s="14" t="s">
        <v>42</v>
      </c>
      <c r="C20" s="56">
        <f t="shared" ref="C20:L20" si="0">C15+C16+C17+C18+C19</f>
        <v>78.110284988636963</v>
      </c>
      <c r="D20" s="56">
        <f t="shared" si="0"/>
        <v>210048.3447812449</v>
      </c>
      <c r="E20" s="56">
        <f t="shared" si="0"/>
        <v>89942.388542761386</v>
      </c>
      <c r="F20" s="56">
        <f t="shared" si="0"/>
        <v>48803.383355786493</v>
      </c>
      <c r="G20" s="56">
        <f t="shared" si="0"/>
        <v>1890860.9684092628</v>
      </c>
      <c r="H20" s="56">
        <f t="shared" si="0"/>
        <v>15262.788601144484</v>
      </c>
      <c r="I20" s="56">
        <f t="shared" si="0"/>
        <v>608815.67794670502</v>
      </c>
      <c r="J20" s="56">
        <f t="shared" si="0"/>
        <v>2863811.6619218942</v>
      </c>
      <c r="K20" s="56">
        <f t="shared" si="0"/>
        <v>516870.66956469108</v>
      </c>
      <c r="L20" s="56">
        <f t="shared" si="0"/>
        <v>3380682.3314865846</v>
      </c>
      <c r="M20" s="15" t="s">
        <v>38</v>
      </c>
    </row>
    <row r="21" spans="2:13" ht="21" customHeight="1">
      <c r="C21" s="16"/>
      <c r="D21" s="16"/>
      <c r="E21" s="16"/>
      <c r="F21" s="16"/>
      <c r="G21" s="16"/>
      <c r="H21" s="16"/>
      <c r="I21" s="16"/>
      <c r="J21" s="16"/>
      <c r="K21" s="16"/>
      <c r="L21" s="16"/>
    </row>
    <row r="22" spans="2:13" ht="21" customHeight="1">
      <c r="B22" s="14" t="s">
        <v>43</v>
      </c>
      <c r="C22" s="56">
        <v>2750.1176890453703</v>
      </c>
      <c r="D22" s="56">
        <v>338171.93540984049</v>
      </c>
      <c r="E22" s="56">
        <v>55179.882845721993</v>
      </c>
      <c r="F22" s="56">
        <v>22003.524497270297</v>
      </c>
      <c r="G22" s="56">
        <v>4980889.605015045</v>
      </c>
      <c r="H22" s="56">
        <v>22695.467543471223</v>
      </c>
      <c r="I22" s="56">
        <v>3705372.5289210915</v>
      </c>
      <c r="J22" s="56">
        <v>9127063.0619214866</v>
      </c>
      <c r="K22" s="56">
        <v>-335557.04021442105</v>
      </c>
      <c r="L22" s="56">
        <v>8791506.0217070673</v>
      </c>
      <c r="M22" s="15" t="s">
        <v>39</v>
      </c>
    </row>
    <row r="23" spans="2:13" ht="21" customHeight="1">
      <c r="C23" s="16"/>
      <c r="D23" s="16"/>
      <c r="E23" s="16"/>
      <c r="F23" s="16"/>
      <c r="G23" s="16"/>
      <c r="H23" s="16"/>
      <c r="I23" s="16"/>
      <c r="J23" s="16"/>
      <c r="K23" s="16"/>
      <c r="L23" s="16"/>
    </row>
    <row r="24" spans="2:13" ht="21" customHeight="1">
      <c r="B24" s="12" t="s">
        <v>35</v>
      </c>
      <c r="C24" s="55">
        <v>201.00691404258032</v>
      </c>
      <c r="D24" s="55">
        <v>3181.3489547426079</v>
      </c>
      <c r="E24" s="55">
        <v>1746.6256436491469</v>
      </c>
      <c r="F24" s="55">
        <v>542.50904035345059</v>
      </c>
      <c r="G24" s="55">
        <v>53207.866061118337</v>
      </c>
      <c r="H24" s="55">
        <v>695.14871900424862</v>
      </c>
      <c r="I24" s="55">
        <v>113885.25520876408</v>
      </c>
      <c r="J24" s="55">
        <v>173459.76054167445</v>
      </c>
      <c r="K24" s="55">
        <v>11748.148423187948</v>
      </c>
      <c r="L24" s="55">
        <v>185207.90896486241</v>
      </c>
      <c r="M24" s="13" t="s">
        <v>25</v>
      </c>
    </row>
    <row r="25" spans="2:13" ht="21" customHeight="1">
      <c r="B25" s="12" t="s">
        <v>36</v>
      </c>
      <c r="C25" s="55">
        <v>0</v>
      </c>
      <c r="D25" s="55">
        <v>350.29222806892449</v>
      </c>
      <c r="E25" s="55">
        <v>3148.8953359999991</v>
      </c>
      <c r="F25" s="55">
        <v>0</v>
      </c>
      <c r="G25" s="55">
        <v>36341.010513615329</v>
      </c>
      <c r="H25" s="55">
        <v>113.55788620131707</v>
      </c>
      <c r="I25" s="55">
        <v>5249.5769255671821</v>
      </c>
      <c r="J25" s="55">
        <v>45203.332889452751</v>
      </c>
      <c r="K25" s="55">
        <v>5304.1848176750018</v>
      </c>
      <c r="L25" s="55">
        <v>50507.51770712775</v>
      </c>
      <c r="M25" s="13" t="s">
        <v>26</v>
      </c>
    </row>
    <row r="26" spans="2:13" ht="21" customHeight="1">
      <c r="B26" s="12" t="s">
        <v>37</v>
      </c>
      <c r="C26" s="55">
        <v>6865.7882827045551</v>
      </c>
      <c r="D26" s="55">
        <v>114465.13304677389</v>
      </c>
      <c r="E26" s="55">
        <v>24951.307466804126</v>
      </c>
      <c r="F26" s="55">
        <v>8194.551872095919</v>
      </c>
      <c r="G26" s="55">
        <v>2582550.1831067959</v>
      </c>
      <c r="H26" s="55">
        <v>32166.095676386391</v>
      </c>
      <c r="I26" s="55">
        <v>391390.76084084593</v>
      </c>
      <c r="J26" s="55">
        <v>3160583.8202924067</v>
      </c>
      <c r="K26" s="55">
        <v>5363.13680652107</v>
      </c>
      <c r="L26" s="55">
        <v>3165946.9570989278</v>
      </c>
      <c r="M26" s="13" t="s">
        <v>27</v>
      </c>
    </row>
    <row r="27" spans="2:13" ht="21" customHeight="1">
      <c r="B27" s="12" t="s">
        <v>565</v>
      </c>
      <c r="C27" s="55">
        <v>0</v>
      </c>
      <c r="D27" s="55">
        <v>0</v>
      </c>
      <c r="E27" s="55">
        <v>0</v>
      </c>
      <c r="F27" s="55">
        <v>0</v>
      </c>
      <c r="G27" s="55">
        <v>189338.68462720001</v>
      </c>
      <c r="H27" s="55">
        <v>0</v>
      </c>
      <c r="I27" s="55">
        <v>3488.7209600000001</v>
      </c>
      <c r="J27" s="55">
        <v>192827.40558720002</v>
      </c>
      <c r="K27" s="55">
        <v>0</v>
      </c>
      <c r="L27" s="55">
        <v>192827.40558720002</v>
      </c>
      <c r="M27" s="13" t="s">
        <v>28</v>
      </c>
    </row>
    <row r="28" spans="2:13" ht="21" customHeight="1">
      <c r="B28" s="14" t="s">
        <v>44</v>
      </c>
      <c r="C28" s="56">
        <f t="shared" ref="C28:L28" si="1">C24+C25+C26+C27</f>
        <v>7066.7951967471354</v>
      </c>
      <c r="D28" s="56">
        <f t="shared" si="1"/>
        <v>117996.77422958543</v>
      </c>
      <c r="E28" s="56">
        <f t="shared" si="1"/>
        <v>29846.828446453274</v>
      </c>
      <c r="F28" s="56">
        <f t="shared" si="1"/>
        <v>8737.0609124493694</v>
      </c>
      <c r="G28" s="56">
        <f t="shared" si="1"/>
        <v>2861437.7443087297</v>
      </c>
      <c r="H28" s="56">
        <f t="shared" si="1"/>
        <v>32974.802281591954</v>
      </c>
      <c r="I28" s="56">
        <f t="shared" si="1"/>
        <v>514014.31393517723</v>
      </c>
      <c r="J28" s="56">
        <f t="shared" si="1"/>
        <v>3572074.319310734</v>
      </c>
      <c r="K28" s="56">
        <f t="shared" si="1"/>
        <v>22415.47004738402</v>
      </c>
      <c r="L28" s="56">
        <f t="shared" si="1"/>
        <v>3594489.7893581181</v>
      </c>
      <c r="M28" s="15" t="s">
        <v>40</v>
      </c>
    </row>
    <row r="29" spans="2:13" ht="21" customHeight="1">
      <c r="C29" s="16"/>
      <c r="D29" s="16"/>
      <c r="E29" s="16"/>
      <c r="F29" s="16"/>
      <c r="G29" s="16"/>
      <c r="H29" s="16"/>
      <c r="I29" s="16"/>
      <c r="J29" s="16"/>
      <c r="K29" s="16"/>
      <c r="L29" s="16"/>
    </row>
    <row r="30" spans="2:13" ht="21" customHeight="1">
      <c r="B30" s="14" t="s">
        <v>264</v>
      </c>
      <c r="C30" s="56">
        <f t="shared" ref="C30:L30" si="2">C20+C22+C28</f>
        <v>9895.0231707811436</v>
      </c>
      <c r="D30" s="56">
        <f t="shared" si="2"/>
        <v>666217.05442067084</v>
      </c>
      <c r="E30" s="56">
        <f t="shared" si="2"/>
        <v>174969.09983493664</v>
      </c>
      <c r="F30" s="56">
        <f t="shared" si="2"/>
        <v>79543.968765506157</v>
      </c>
      <c r="G30" s="56">
        <f t="shared" si="2"/>
        <v>9733188.3177330382</v>
      </c>
      <c r="H30" s="56">
        <f t="shared" si="2"/>
        <v>70933.058426207659</v>
      </c>
      <c r="I30" s="56">
        <f t="shared" si="2"/>
        <v>4828202.5208029738</v>
      </c>
      <c r="J30" s="56">
        <f t="shared" si="2"/>
        <v>15562949.043154115</v>
      </c>
      <c r="K30" s="56">
        <f t="shared" si="2"/>
        <v>203729.09939765406</v>
      </c>
      <c r="L30" s="56">
        <f t="shared" si="2"/>
        <v>15766678.14255177</v>
      </c>
      <c r="M30" s="15" t="s">
        <v>41</v>
      </c>
    </row>
  </sheetData>
  <mergeCells count="5">
    <mergeCell ref="B6:M6"/>
    <mergeCell ref="B7:M7"/>
    <mergeCell ref="B13:B14"/>
    <mergeCell ref="M13:M14"/>
    <mergeCell ref="B8:M8"/>
  </mergeCells>
  <printOptions horizontalCentered="1"/>
  <pageMargins left="0.25" right="0.25" top="0.75" bottom="0.75" header="0.3" footer="0.3"/>
  <pageSetup paperSize="9" scale="48" orientation="portrait" r:id="rId1"/>
  <headerFooter>
    <oddHeader>&amp;L&amp;"Calibri"&amp;10&amp;K317100CBUAE Classification: 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550</v>
      </c>
      <c r="C6" s="193"/>
      <c r="D6" s="193"/>
      <c r="E6" s="193"/>
      <c r="F6" s="193"/>
      <c r="G6" s="193"/>
      <c r="H6" s="193"/>
    </row>
    <row r="7" spans="2:8" ht="20.399999999999999">
      <c r="B7" s="194" t="s">
        <v>431</v>
      </c>
      <c r="C7" s="194"/>
      <c r="D7" s="194"/>
      <c r="E7" s="194"/>
      <c r="F7" s="194"/>
      <c r="G7" s="194"/>
      <c r="H7" s="194"/>
    </row>
    <row r="8" spans="2:8" ht="20.25" customHeight="1">
      <c r="B8" s="209" t="s">
        <v>756</v>
      </c>
      <c r="C8" s="209"/>
      <c r="D8" s="209"/>
      <c r="E8" s="209"/>
      <c r="F8" s="209"/>
      <c r="G8" s="209"/>
      <c r="H8" s="209"/>
    </row>
    <row r="9" spans="2:8" ht="15" customHeight="1">
      <c r="B9" s="51"/>
      <c r="C9" s="51"/>
      <c r="D9" s="51"/>
      <c r="E9" s="51"/>
      <c r="F9" s="51"/>
      <c r="G9" s="51"/>
      <c r="H9" s="51"/>
    </row>
    <row r="10" spans="2:8" ht="15" customHeight="1"/>
    <row r="11" spans="2:8" s="28" customFormat="1" ht="15" customHeight="1">
      <c r="B11" s="7" t="s">
        <v>712</v>
      </c>
      <c r="C11" s="69"/>
      <c r="D11" s="69"/>
      <c r="E11" s="69"/>
      <c r="F11" s="71"/>
      <c r="G11" s="71"/>
      <c r="H11" s="54" t="s">
        <v>713</v>
      </c>
    </row>
    <row r="12" spans="2:8" s="28" customFormat="1" ht="15" customHeight="1">
      <c r="B12" s="7" t="s">
        <v>13</v>
      </c>
      <c r="C12" s="91"/>
      <c r="D12" s="29"/>
      <c r="E12" s="29"/>
      <c r="F12" s="29"/>
      <c r="G12" s="29"/>
      <c r="H12" s="8" t="s">
        <v>10</v>
      </c>
    </row>
    <row r="13" spans="2:8" ht="45" customHeight="1">
      <c r="B13" s="222" t="s">
        <v>300</v>
      </c>
      <c r="C13" s="45" t="s">
        <v>323</v>
      </c>
      <c r="D13" s="45" t="s">
        <v>337</v>
      </c>
      <c r="E13" s="45" t="s">
        <v>324</v>
      </c>
      <c r="F13" s="45" t="s">
        <v>338</v>
      </c>
      <c r="G13" s="45" t="s">
        <v>67</v>
      </c>
      <c r="H13" s="220" t="s">
        <v>9</v>
      </c>
    </row>
    <row r="14" spans="2:8" ht="45" customHeight="1">
      <c r="B14" s="221"/>
      <c r="C14" s="46" t="s">
        <v>322</v>
      </c>
      <c r="D14" s="46" t="s">
        <v>328</v>
      </c>
      <c r="E14" s="46" t="s">
        <v>327</v>
      </c>
      <c r="F14" s="46" t="s">
        <v>325</v>
      </c>
      <c r="G14" s="46" t="s">
        <v>326</v>
      </c>
      <c r="H14" s="221"/>
    </row>
    <row r="15" spans="2:8" ht="21" customHeight="1">
      <c r="B15" s="12" t="s">
        <v>33</v>
      </c>
      <c r="C15" s="55">
        <v>1932513.2414662573</v>
      </c>
      <c r="D15" s="55">
        <v>91689.8</v>
      </c>
      <c r="E15" s="55">
        <v>711984.90414238127</v>
      </c>
      <c r="F15" s="55">
        <v>448208.439701172</v>
      </c>
      <c r="G15" s="55">
        <v>2400771.9023473449</v>
      </c>
      <c r="H15" s="13" t="s">
        <v>32</v>
      </c>
    </row>
    <row r="16" spans="2:8" ht="21" customHeight="1">
      <c r="B16" s="12" t="s">
        <v>297</v>
      </c>
      <c r="C16" s="55">
        <v>887198.56060977536</v>
      </c>
      <c r="D16" s="55">
        <v>162679</v>
      </c>
      <c r="E16" s="55">
        <v>355940.1048994161</v>
      </c>
      <c r="F16" s="55">
        <v>333263.91757705167</v>
      </c>
      <c r="G16" s="55">
        <v>728635.35943315388</v>
      </c>
      <c r="H16" s="13" t="s">
        <v>298</v>
      </c>
    </row>
    <row r="17" spans="2:8" ht="21" customHeight="1">
      <c r="B17" s="12" t="s">
        <v>566</v>
      </c>
      <c r="C17" s="55">
        <v>2790269.681988623</v>
      </c>
      <c r="D17" s="55">
        <v>1914973.2399999998</v>
      </c>
      <c r="E17" s="55">
        <v>1573912.8248478798</v>
      </c>
      <c r="F17" s="55">
        <v>1881595.4405327716</v>
      </c>
      <c r="G17" s="55">
        <v>1397805.0262238064</v>
      </c>
      <c r="H17" s="13" t="s">
        <v>23</v>
      </c>
    </row>
    <row r="18" spans="2:8" ht="21" customHeight="1">
      <c r="B18" s="12" t="s">
        <v>34</v>
      </c>
      <c r="C18" s="55">
        <v>838297.31326266041</v>
      </c>
      <c r="D18" s="55">
        <v>16103.6</v>
      </c>
      <c r="E18" s="55">
        <v>453766.32544368785</v>
      </c>
      <c r="F18" s="55">
        <v>512737.91523053613</v>
      </c>
      <c r="G18" s="55">
        <v>2205607.0941787055</v>
      </c>
      <c r="H18" s="13" t="s">
        <v>24</v>
      </c>
    </row>
    <row r="19" spans="2:8" ht="21" customHeight="1">
      <c r="B19" s="12" t="s">
        <v>564</v>
      </c>
      <c r="C19" s="55">
        <v>2403029.0536273425</v>
      </c>
      <c r="D19" s="55">
        <v>1809318</v>
      </c>
      <c r="E19" s="55">
        <v>1213678.0010310493</v>
      </c>
      <c r="F19" s="55">
        <v>470322.85036680021</v>
      </c>
      <c r="G19" s="55">
        <v>1319226.9086620351</v>
      </c>
      <c r="H19" s="13" t="s">
        <v>563</v>
      </c>
    </row>
    <row r="20" spans="2:8" ht="21" customHeight="1">
      <c r="B20" s="14" t="s">
        <v>42</v>
      </c>
      <c r="C20" s="56">
        <f t="shared" ref="C20:G20" si="0">C15+C16+C17+C18+C19</f>
        <v>8851307.8509546574</v>
      </c>
      <c r="D20" s="56">
        <f t="shared" si="0"/>
        <v>3994763.6399999997</v>
      </c>
      <c r="E20" s="56">
        <f t="shared" si="0"/>
        <v>4309282.1603644146</v>
      </c>
      <c r="F20" s="56">
        <f t="shared" si="0"/>
        <v>3646128.563408331</v>
      </c>
      <c r="G20" s="56">
        <f t="shared" si="0"/>
        <v>8052046.2908450458</v>
      </c>
      <c r="H20" s="15" t="s">
        <v>38</v>
      </c>
    </row>
    <row r="21" spans="2:8" ht="21" customHeight="1">
      <c r="C21" s="16"/>
      <c r="D21" s="16"/>
      <c r="E21" s="16"/>
      <c r="F21" s="16"/>
      <c r="G21" s="16"/>
    </row>
    <row r="22" spans="2:8" ht="21" customHeight="1">
      <c r="B22" s="14" t="s">
        <v>43</v>
      </c>
      <c r="C22" s="56">
        <v>11818550.328068446</v>
      </c>
      <c r="D22" s="56">
        <v>849142.98</v>
      </c>
      <c r="E22" s="56">
        <v>3895589.5551829217</v>
      </c>
      <c r="F22" s="56">
        <v>9425113.9236122295</v>
      </c>
      <c r="G22" s="56">
        <v>2120990.2687726463</v>
      </c>
      <c r="H22" s="15" t="s">
        <v>39</v>
      </c>
    </row>
    <row r="23" spans="2:8" ht="21" customHeight="1">
      <c r="C23" s="16"/>
      <c r="D23" s="16"/>
      <c r="E23" s="16"/>
      <c r="F23" s="16"/>
      <c r="G23" s="16"/>
    </row>
    <row r="24" spans="2:8" ht="21" customHeight="1">
      <c r="B24" s="12" t="s">
        <v>35</v>
      </c>
      <c r="C24" s="55">
        <v>487373.48057962197</v>
      </c>
      <c r="D24" s="55">
        <v>7977</v>
      </c>
      <c r="E24" s="55">
        <v>107510.18563363403</v>
      </c>
      <c r="F24" s="55">
        <v>288690.65581377951</v>
      </c>
      <c r="G24" s="55">
        <v>308332.50359435438</v>
      </c>
      <c r="H24" s="13" t="s">
        <v>25</v>
      </c>
    </row>
    <row r="25" spans="2:8" ht="21" customHeight="1">
      <c r="B25" s="12" t="s">
        <v>36</v>
      </c>
      <c r="C25" s="55">
        <v>432186.32071842893</v>
      </c>
      <c r="D25" s="55">
        <v>2876</v>
      </c>
      <c r="E25" s="55">
        <v>41775.383438540885</v>
      </c>
      <c r="F25" s="55">
        <v>197791.68417638892</v>
      </c>
      <c r="G25" s="55">
        <v>281109.99911772221</v>
      </c>
      <c r="H25" s="13" t="s">
        <v>26</v>
      </c>
    </row>
    <row r="26" spans="2:8" ht="21" customHeight="1">
      <c r="B26" s="12" t="s">
        <v>37</v>
      </c>
      <c r="C26" s="55">
        <v>6087389.6322512981</v>
      </c>
      <c r="D26" s="55">
        <v>283449</v>
      </c>
      <c r="E26" s="55">
        <v>380244.56246163376</v>
      </c>
      <c r="F26" s="55">
        <v>2670898.2290573446</v>
      </c>
      <c r="G26" s="55">
        <v>34027531.567532085</v>
      </c>
      <c r="H26" s="13" t="s">
        <v>27</v>
      </c>
    </row>
    <row r="27" spans="2:8" ht="21" customHeight="1">
      <c r="B27" s="12" t="s">
        <v>565</v>
      </c>
      <c r="C27" s="55">
        <v>106088.87850000001</v>
      </c>
      <c r="D27" s="55">
        <v>572</v>
      </c>
      <c r="E27" s="55">
        <v>0</v>
      </c>
      <c r="F27" s="55">
        <v>189338.68462720001</v>
      </c>
      <c r="G27" s="55">
        <v>754229.13657576707</v>
      </c>
      <c r="H27" s="13" t="s">
        <v>28</v>
      </c>
    </row>
    <row r="28" spans="2:8" ht="21" customHeight="1">
      <c r="B28" s="14" t="s">
        <v>44</v>
      </c>
      <c r="C28" s="56">
        <f t="shared" ref="C28:G28" si="1">C24+C25+C26+C27</f>
        <v>7113038.3120493488</v>
      </c>
      <c r="D28" s="56">
        <f t="shared" si="1"/>
        <v>294874</v>
      </c>
      <c r="E28" s="56">
        <f t="shared" si="1"/>
        <v>529530.13153380866</v>
      </c>
      <c r="F28" s="56">
        <f t="shared" si="1"/>
        <v>3346719.253674713</v>
      </c>
      <c r="G28" s="56">
        <f t="shared" si="1"/>
        <v>35371203.206819929</v>
      </c>
      <c r="H28" s="15" t="s">
        <v>40</v>
      </c>
    </row>
    <row r="29" spans="2:8" ht="21" customHeight="1">
      <c r="C29" s="16"/>
      <c r="D29" s="16"/>
      <c r="E29" s="16"/>
      <c r="F29" s="16"/>
      <c r="G29" s="16"/>
    </row>
    <row r="30" spans="2:8" ht="21" customHeight="1">
      <c r="B30" s="14" t="s">
        <v>264</v>
      </c>
      <c r="C30" s="56">
        <f t="shared" ref="C30:G30" si="2">C20+C22+C28</f>
        <v>27782896.49107245</v>
      </c>
      <c r="D30" s="56">
        <f t="shared" si="2"/>
        <v>5138780.6199999992</v>
      </c>
      <c r="E30" s="56">
        <f t="shared" si="2"/>
        <v>8734401.8470811453</v>
      </c>
      <c r="F30" s="56">
        <f t="shared" si="2"/>
        <v>16417961.740695272</v>
      </c>
      <c r="G30" s="56">
        <f t="shared" si="2"/>
        <v>45544239.76643762</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551</v>
      </c>
      <c r="C6" s="193"/>
      <c r="D6" s="193"/>
      <c r="E6" s="193"/>
      <c r="F6" s="193"/>
      <c r="G6" s="193"/>
      <c r="H6" s="193"/>
    </row>
    <row r="7" spans="2:8" ht="20.399999999999999">
      <c r="B7" s="194" t="s">
        <v>432</v>
      </c>
      <c r="C7" s="194"/>
      <c r="D7" s="194"/>
      <c r="E7" s="194"/>
      <c r="F7" s="194"/>
      <c r="G7" s="194"/>
      <c r="H7" s="194"/>
    </row>
    <row r="8" spans="2:8" ht="20.25" customHeight="1">
      <c r="B8" s="209" t="str">
        <f>'28A'!B8:H8</f>
        <v>(2021)</v>
      </c>
      <c r="C8" s="209"/>
      <c r="D8" s="209"/>
      <c r="E8" s="209"/>
      <c r="F8" s="209"/>
      <c r="G8" s="209"/>
      <c r="H8" s="209"/>
    </row>
    <row r="9" spans="2:8" ht="15" customHeight="1">
      <c r="B9" s="87"/>
      <c r="C9" s="87"/>
      <c r="D9" s="87"/>
      <c r="E9" s="87"/>
      <c r="F9" s="87"/>
      <c r="G9" s="87"/>
      <c r="H9" s="87"/>
    </row>
    <row r="10" spans="2:8" ht="15" customHeight="1"/>
    <row r="11" spans="2:8" s="28" customFormat="1" ht="15" customHeight="1">
      <c r="B11" s="7" t="s">
        <v>714</v>
      </c>
      <c r="C11" s="69"/>
      <c r="D11" s="69"/>
      <c r="E11" s="69"/>
      <c r="F11" s="71"/>
      <c r="G11" s="71"/>
      <c r="H11" s="54" t="s">
        <v>715</v>
      </c>
    </row>
    <row r="12" spans="2:8" s="28" customFormat="1" ht="15" customHeight="1">
      <c r="B12" s="7" t="s">
        <v>13</v>
      </c>
      <c r="C12" s="91"/>
      <c r="D12" s="29"/>
      <c r="E12" s="29"/>
      <c r="F12" s="29"/>
      <c r="G12" s="29"/>
      <c r="H12" s="8" t="s">
        <v>10</v>
      </c>
    </row>
    <row r="13" spans="2:8" ht="45" customHeight="1">
      <c r="B13" s="222" t="s">
        <v>300</v>
      </c>
      <c r="C13" s="88" t="s">
        <v>323</v>
      </c>
      <c r="D13" s="88" t="s">
        <v>337</v>
      </c>
      <c r="E13" s="88" t="s">
        <v>324</v>
      </c>
      <c r="F13" s="88" t="s">
        <v>338</v>
      </c>
      <c r="G13" s="88" t="s">
        <v>67</v>
      </c>
      <c r="H13" s="220" t="s">
        <v>9</v>
      </c>
    </row>
    <row r="14" spans="2:8" ht="45" customHeight="1">
      <c r="B14" s="221"/>
      <c r="C14" s="89" t="s">
        <v>322</v>
      </c>
      <c r="D14" s="89" t="s">
        <v>328</v>
      </c>
      <c r="E14" s="89" t="s">
        <v>327</v>
      </c>
      <c r="F14" s="89" t="s">
        <v>325</v>
      </c>
      <c r="G14" s="89" t="s">
        <v>326</v>
      </c>
      <c r="H14" s="221"/>
    </row>
    <row r="15" spans="2:8" ht="21" customHeight="1">
      <c r="B15" s="12" t="s">
        <v>33</v>
      </c>
      <c r="C15" s="55">
        <v>283623.5738460432</v>
      </c>
      <c r="D15" s="55">
        <v>91689.8</v>
      </c>
      <c r="E15" s="55">
        <v>108390.52911268416</v>
      </c>
      <c r="F15" s="55">
        <v>102374.41168135425</v>
      </c>
      <c r="G15" s="55">
        <v>336369.70065254957</v>
      </c>
      <c r="H15" s="13" t="s">
        <v>32</v>
      </c>
    </row>
    <row r="16" spans="2:8" ht="21" customHeight="1">
      <c r="B16" s="12" t="s">
        <v>297</v>
      </c>
      <c r="C16" s="55">
        <v>246770.82456151163</v>
      </c>
      <c r="D16" s="55">
        <v>162679</v>
      </c>
      <c r="E16" s="55">
        <v>82593.761927637053</v>
      </c>
      <c r="F16" s="55">
        <v>93559.609444728034</v>
      </c>
      <c r="G16" s="55">
        <v>219270.26965096107</v>
      </c>
      <c r="H16" s="13" t="s">
        <v>298</v>
      </c>
    </row>
    <row r="17" spans="2:8" ht="21" customHeight="1">
      <c r="B17" s="12" t="s">
        <v>566</v>
      </c>
      <c r="C17" s="55">
        <v>2222953.3325185124</v>
      </c>
      <c r="D17" s="55">
        <v>1914973.2399999998</v>
      </c>
      <c r="E17" s="55">
        <v>1228631.56004448</v>
      </c>
      <c r="F17" s="55">
        <v>1427852.2040339489</v>
      </c>
      <c r="G17" s="55">
        <v>1074235.3660800029</v>
      </c>
      <c r="H17" s="13" t="s">
        <v>23</v>
      </c>
    </row>
    <row r="18" spans="2:8" ht="21" customHeight="1">
      <c r="B18" s="12" t="s">
        <v>34</v>
      </c>
      <c r="C18" s="55">
        <v>272019.05355376354</v>
      </c>
      <c r="D18" s="55">
        <v>16103.6</v>
      </c>
      <c r="E18" s="55">
        <v>141722.45198353793</v>
      </c>
      <c r="F18" s="55">
        <v>161206.10021636519</v>
      </c>
      <c r="G18" s="55">
        <v>524363.12113917503</v>
      </c>
      <c r="H18" s="13" t="s">
        <v>24</v>
      </c>
    </row>
    <row r="19" spans="2:8" ht="21" customHeight="1">
      <c r="B19" s="12" t="s">
        <v>564</v>
      </c>
      <c r="C19" s="55">
        <v>670257.76923985383</v>
      </c>
      <c r="D19" s="55">
        <v>1809318</v>
      </c>
      <c r="E19" s="55">
        <v>270535.96597639914</v>
      </c>
      <c r="F19" s="55">
        <v>105868.64303286662</v>
      </c>
      <c r="G19" s="55">
        <v>272545.36700357217</v>
      </c>
      <c r="H19" s="13" t="s">
        <v>563</v>
      </c>
    </row>
    <row r="20" spans="2:8" ht="21" customHeight="1">
      <c r="B20" s="14" t="s">
        <v>42</v>
      </c>
      <c r="C20" s="56">
        <f t="shared" ref="C20:G20" si="0">C15+C16+C17+C18+C19</f>
        <v>3695624.5537196845</v>
      </c>
      <c r="D20" s="56">
        <f t="shared" si="0"/>
        <v>3994763.6399999997</v>
      </c>
      <c r="E20" s="56">
        <f t="shared" si="0"/>
        <v>1831874.2690447385</v>
      </c>
      <c r="F20" s="56">
        <f t="shared" si="0"/>
        <v>1890860.9684092628</v>
      </c>
      <c r="G20" s="56">
        <f t="shared" si="0"/>
        <v>2426783.8245262606</v>
      </c>
      <c r="H20" s="15" t="s">
        <v>38</v>
      </c>
    </row>
    <row r="21" spans="2:8" ht="21" customHeight="1">
      <c r="C21" s="16"/>
      <c r="D21" s="16"/>
      <c r="E21" s="16"/>
      <c r="F21" s="16"/>
      <c r="G21" s="16"/>
    </row>
    <row r="22" spans="2:8" ht="21" customHeight="1">
      <c r="B22" s="14" t="s">
        <v>43</v>
      </c>
      <c r="C22" s="56">
        <v>6620798.5457661869</v>
      </c>
      <c r="D22" s="56">
        <v>849142.98</v>
      </c>
      <c r="E22" s="56">
        <v>2249744.7016803287</v>
      </c>
      <c r="F22" s="56">
        <v>4980889.605015045</v>
      </c>
      <c r="G22" s="56">
        <v>1261969.3941585671</v>
      </c>
      <c r="H22" s="15" t="s">
        <v>39</v>
      </c>
    </row>
    <row r="23" spans="2:8" ht="21" customHeight="1">
      <c r="C23" s="16"/>
      <c r="D23" s="16"/>
      <c r="E23" s="16"/>
      <c r="F23" s="16"/>
      <c r="G23" s="16"/>
    </row>
    <row r="24" spans="2:8" ht="21" customHeight="1">
      <c r="B24" s="12" t="s">
        <v>35</v>
      </c>
      <c r="C24" s="55">
        <v>141387.00448355114</v>
      </c>
      <c r="D24" s="55">
        <v>7977</v>
      </c>
      <c r="E24" s="55">
        <v>36853.944143277324</v>
      </c>
      <c r="F24" s="55">
        <v>53207.866061118337</v>
      </c>
      <c r="G24" s="55">
        <v>48391.090845445447</v>
      </c>
      <c r="H24" s="13" t="s">
        <v>25</v>
      </c>
    </row>
    <row r="25" spans="2:8" ht="21" customHeight="1">
      <c r="B25" s="12" t="s">
        <v>36</v>
      </c>
      <c r="C25" s="55">
        <v>153024.72820350656</v>
      </c>
      <c r="D25" s="55">
        <v>2876</v>
      </c>
      <c r="E25" s="55">
        <v>8304.0430322928314</v>
      </c>
      <c r="F25" s="55">
        <v>36341.010513615329</v>
      </c>
      <c r="G25" s="55">
        <v>43232.245839434981</v>
      </c>
      <c r="H25" s="13" t="s">
        <v>26</v>
      </c>
    </row>
    <row r="26" spans="2:8" ht="21" customHeight="1">
      <c r="B26" s="12" t="s">
        <v>37</v>
      </c>
      <c r="C26" s="55">
        <v>5838213.5960759697</v>
      </c>
      <c r="D26" s="55">
        <v>283449</v>
      </c>
      <c r="E26" s="55">
        <v>376972.16293989326</v>
      </c>
      <c r="F26" s="55">
        <v>2582550.1831067959</v>
      </c>
      <c r="G26" s="55">
        <v>33948455.645000771</v>
      </c>
      <c r="H26" s="13" t="s">
        <v>27</v>
      </c>
    </row>
    <row r="27" spans="2:8" ht="21" customHeight="1">
      <c r="B27" s="12" t="s">
        <v>565</v>
      </c>
      <c r="C27" s="55">
        <v>105968.72622909617</v>
      </c>
      <c r="D27" s="55">
        <v>572</v>
      </c>
      <c r="E27" s="55">
        <v>0</v>
      </c>
      <c r="F27" s="55">
        <v>189338.68462720001</v>
      </c>
      <c r="G27" s="55">
        <v>754229.13657576707</v>
      </c>
      <c r="H27" s="13" t="s">
        <v>28</v>
      </c>
    </row>
    <row r="28" spans="2:8" ht="21" customHeight="1">
      <c r="B28" s="14" t="s">
        <v>44</v>
      </c>
      <c r="C28" s="56">
        <f t="shared" ref="C28:G28" si="1">C24+C25+C26+C27</f>
        <v>6238594.0549921235</v>
      </c>
      <c r="D28" s="56">
        <f t="shared" si="1"/>
        <v>294874</v>
      </c>
      <c r="E28" s="56">
        <f t="shared" si="1"/>
        <v>422130.15011546342</v>
      </c>
      <c r="F28" s="56">
        <f t="shared" si="1"/>
        <v>2861437.7443087297</v>
      </c>
      <c r="G28" s="56">
        <f t="shared" si="1"/>
        <v>34794308.118261419</v>
      </c>
      <c r="H28" s="15" t="s">
        <v>40</v>
      </c>
    </row>
    <row r="29" spans="2:8" ht="21" customHeight="1">
      <c r="C29" s="16"/>
      <c r="D29" s="16"/>
      <c r="E29" s="16"/>
      <c r="F29" s="16"/>
      <c r="G29" s="16"/>
    </row>
    <row r="30" spans="2:8" ht="21" customHeight="1">
      <c r="B30" s="14" t="s">
        <v>264</v>
      </c>
      <c r="C30" s="56">
        <f t="shared" ref="C30:G30" si="2">C20+C22+C28</f>
        <v>16555017.154477995</v>
      </c>
      <c r="D30" s="56">
        <f t="shared" si="2"/>
        <v>5138780.6199999992</v>
      </c>
      <c r="E30" s="56">
        <f t="shared" si="2"/>
        <v>4503749.1208405308</v>
      </c>
      <c r="F30" s="56">
        <f t="shared" si="2"/>
        <v>9733188.3177330382</v>
      </c>
      <c r="G30" s="56">
        <f t="shared" si="2"/>
        <v>38483061.336946249</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B1:H40"/>
  <sheetViews>
    <sheetView showGridLines="0" rightToLeft="1" view="pageBreakPreview" zoomScaleNormal="70" zoomScaleSheetLayoutView="100"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716</v>
      </c>
      <c r="C6" s="193"/>
      <c r="D6" s="193"/>
      <c r="E6" s="193"/>
      <c r="F6" s="193"/>
      <c r="G6" s="193"/>
      <c r="H6" s="193"/>
    </row>
    <row r="7" spans="2:8" ht="20.399999999999999">
      <c r="B7" s="194" t="s">
        <v>433</v>
      </c>
      <c r="C7" s="194"/>
      <c r="D7" s="194"/>
      <c r="E7" s="194"/>
      <c r="F7" s="194"/>
      <c r="G7" s="194"/>
      <c r="H7" s="194"/>
    </row>
    <row r="8" spans="2:8" ht="20.25" customHeight="1">
      <c r="B8" s="209" t="str">
        <f>'28B'!B8:H8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717</v>
      </c>
      <c r="C11" s="69"/>
      <c r="D11" s="69"/>
      <c r="E11" s="69"/>
      <c r="F11" s="71"/>
      <c r="G11" s="71"/>
      <c r="H11" s="54" t="s">
        <v>718</v>
      </c>
    </row>
    <row r="12" spans="2:8" s="28" customFormat="1" ht="15" customHeight="1">
      <c r="B12" s="7" t="s">
        <v>13</v>
      </c>
      <c r="C12" s="91"/>
      <c r="D12" s="29"/>
      <c r="E12" s="29"/>
      <c r="F12" s="29"/>
      <c r="G12" s="29"/>
      <c r="H12" s="8" t="s">
        <v>10</v>
      </c>
    </row>
    <row r="13" spans="2:8" ht="45" customHeight="1">
      <c r="B13" s="222" t="s">
        <v>300</v>
      </c>
      <c r="C13" s="97" t="s">
        <v>323</v>
      </c>
      <c r="D13" s="97" t="s">
        <v>337</v>
      </c>
      <c r="E13" s="97" t="s">
        <v>324</v>
      </c>
      <c r="F13" s="97" t="s">
        <v>338</v>
      </c>
      <c r="G13" s="97" t="s">
        <v>67</v>
      </c>
      <c r="H13" s="220" t="s">
        <v>9</v>
      </c>
    </row>
    <row r="14" spans="2:8" ht="45" customHeight="1">
      <c r="B14" s="221"/>
      <c r="C14" s="98" t="s">
        <v>322</v>
      </c>
      <c r="D14" s="98" t="s">
        <v>328</v>
      </c>
      <c r="E14" s="98" t="s">
        <v>327</v>
      </c>
      <c r="F14" s="98" t="s">
        <v>325</v>
      </c>
      <c r="G14" s="98" t="s">
        <v>326</v>
      </c>
      <c r="H14" s="221"/>
    </row>
    <row r="15" spans="2:8" ht="21" customHeight="1">
      <c r="B15" s="12" t="s">
        <v>33</v>
      </c>
      <c r="C15" s="55">
        <v>665043.5046086387</v>
      </c>
      <c r="D15" s="55">
        <v>25941.200000000001</v>
      </c>
      <c r="E15" s="55">
        <v>237422.35876952787</v>
      </c>
      <c r="F15" s="55">
        <v>181047.97075130965</v>
      </c>
      <c r="G15" s="55">
        <v>863495.96815196949</v>
      </c>
      <c r="H15" s="13" t="s">
        <v>32</v>
      </c>
    </row>
    <row r="16" spans="2:8" ht="21" customHeight="1">
      <c r="B16" s="12" t="s">
        <v>297</v>
      </c>
      <c r="C16" s="55">
        <v>380129.95269046084</v>
      </c>
      <c r="D16" s="55">
        <v>28004</v>
      </c>
      <c r="E16" s="55">
        <v>114753.5535187881</v>
      </c>
      <c r="F16" s="55">
        <v>68221.058692773557</v>
      </c>
      <c r="G16" s="55">
        <v>268840.22575054871</v>
      </c>
      <c r="H16" s="13" t="s">
        <v>298</v>
      </c>
    </row>
    <row r="17" spans="2:8" ht="21" customHeight="1">
      <c r="B17" s="12" t="s">
        <v>566</v>
      </c>
      <c r="C17" s="55">
        <v>1027262.9635826305</v>
      </c>
      <c r="D17" s="55">
        <v>948895.4</v>
      </c>
      <c r="E17" s="55">
        <v>477933.10314816021</v>
      </c>
      <c r="F17" s="55">
        <v>742698.59216656978</v>
      </c>
      <c r="G17" s="55">
        <v>643673.70314112736</v>
      </c>
      <c r="H17" s="13" t="s">
        <v>23</v>
      </c>
    </row>
    <row r="18" spans="2:8" ht="21" customHeight="1">
      <c r="B18" s="12" t="s">
        <v>34</v>
      </c>
      <c r="C18" s="55">
        <v>900382.10178601858</v>
      </c>
      <c r="D18" s="55">
        <v>14281.4</v>
      </c>
      <c r="E18" s="55">
        <v>274854.21901100362</v>
      </c>
      <c r="F18" s="55">
        <v>214978.58272932307</v>
      </c>
      <c r="G18" s="55">
        <v>860321.86925739772</v>
      </c>
      <c r="H18" s="13" t="s">
        <v>24</v>
      </c>
    </row>
    <row r="19" spans="2:8" ht="21" customHeight="1">
      <c r="B19" s="12" t="s">
        <v>564</v>
      </c>
      <c r="C19" s="55">
        <v>793376.84403756796</v>
      </c>
      <c r="D19" s="55">
        <v>153824</v>
      </c>
      <c r="E19" s="55">
        <v>358859.11952107016</v>
      </c>
      <c r="F19" s="55">
        <v>171959.01313361042</v>
      </c>
      <c r="G19" s="55">
        <v>647826.56346312677</v>
      </c>
      <c r="H19" s="13" t="s">
        <v>563</v>
      </c>
    </row>
    <row r="20" spans="2:8" ht="21" customHeight="1">
      <c r="B20" s="14" t="s">
        <v>42</v>
      </c>
      <c r="C20" s="56">
        <f t="shared" ref="C20:G20" si="0">C15+C16+C17+C18+C19</f>
        <v>3766195.3667053171</v>
      </c>
      <c r="D20" s="56">
        <f t="shared" si="0"/>
        <v>1170946</v>
      </c>
      <c r="E20" s="56">
        <f t="shared" si="0"/>
        <v>1463822.35396855</v>
      </c>
      <c r="F20" s="56">
        <f t="shared" si="0"/>
        <v>1378905.2174735863</v>
      </c>
      <c r="G20" s="56">
        <f t="shared" si="0"/>
        <v>3284158.3297641701</v>
      </c>
      <c r="H20" s="15" t="s">
        <v>38</v>
      </c>
    </row>
    <row r="21" spans="2:8" ht="21" customHeight="1">
      <c r="C21" s="16"/>
      <c r="D21" s="16"/>
      <c r="E21" s="16"/>
      <c r="F21" s="16"/>
      <c r="G21" s="16"/>
    </row>
    <row r="22" spans="2:8" ht="21" customHeight="1">
      <c r="B22" s="14" t="s">
        <v>43</v>
      </c>
      <c r="C22" s="56">
        <v>6883670.7373231417</v>
      </c>
      <c r="D22" s="56">
        <v>527600.02</v>
      </c>
      <c r="E22" s="56">
        <v>2350497.5792114218</v>
      </c>
      <c r="F22" s="56">
        <v>5206484.4648705423</v>
      </c>
      <c r="G22" s="56">
        <v>1442934.0616229495</v>
      </c>
      <c r="H22" s="15" t="s">
        <v>39</v>
      </c>
    </row>
    <row r="23" spans="2:8" ht="21" customHeight="1">
      <c r="C23" s="16"/>
      <c r="D23" s="16"/>
      <c r="E23" s="16"/>
      <c r="F23" s="16"/>
      <c r="G23" s="16"/>
    </row>
    <row r="24" spans="2:8" ht="21" customHeight="1">
      <c r="B24" s="12" t="s">
        <v>35</v>
      </c>
      <c r="C24" s="55">
        <v>294621.51099044248</v>
      </c>
      <c r="D24" s="55">
        <v>1480</v>
      </c>
      <c r="E24" s="55">
        <v>89303.686498479554</v>
      </c>
      <c r="F24" s="55">
        <v>386351.1632026406</v>
      </c>
      <c r="G24" s="55">
        <v>237013.0427880401</v>
      </c>
      <c r="H24" s="13" t="s">
        <v>25</v>
      </c>
    </row>
    <row r="25" spans="2:8" ht="21" customHeight="1">
      <c r="B25" s="12" t="s">
        <v>36</v>
      </c>
      <c r="C25" s="55">
        <v>221047.31462508425</v>
      </c>
      <c r="D25" s="55">
        <v>179</v>
      </c>
      <c r="E25" s="55">
        <v>1218.5744400000003</v>
      </c>
      <c r="F25" s="55">
        <v>80958.38173477925</v>
      </c>
      <c r="G25" s="55">
        <v>529743.97095638094</v>
      </c>
      <c r="H25" s="13" t="s">
        <v>26</v>
      </c>
    </row>
    <row r="26" spans="2:8" ht="21" customHeight="1">
      <c r="B26" s="12" t="s">
        <v>37</v>
      </c>
      <c r="C26" s="55">
        <v>698502.29894453939</v>
      </c>
      <c r="D26" s="55">
        <v>33553</v>
      </c>
      <c r="E26" s="55">
        <v>398.11403226679892</v>
      </c>
      <c r="F26" s="55">
        <v>391731.95279191999</v>
      </c>
      <c r="G26" s="55">
        <v>1299330.9503014318</v>
      </c>
      <c r="H26" s="13" t="s">
        <v>27</v>
      </c>
    </row>
    <row r="27" spans="2:8" ht="21" customHeight="1">
      <c r="B27" s="12" t="s">
        <v>565</v>
      </c>
      <c r="C27" s="55">
        <v>370.25799999999998</v>
      </c>
      <c r="D27" s="55">
        <v>17</v>
      </c>
      <c r="E27" s="55">
        <v>0</v>
      </c>
      <c r="F27" s="55">
        <v>3488.7209600000001</v>
      </c>
      <c r="G27" s="55">
        <v>0</v>
      </c>
      <c r="H27" s="13" t="s">
        <v>28</v>
      </c>
    </row>
    <row r="28" spans="2:8" ht="21" customHeight="1">
      <c r="B28" s="14" t="s">
        <v>44</v>
      </c>
      <c r="C28" s="56">
        <f t="shared" ref="C28:G28" si="1">C24+C25+C26+C27</f>
        <v>1214541.3825600659</v>
      </c>
      <c r="D28" s="56">
        <f t="shared" si="1"/>
        <v>35229</v>
      </c>
      <c r="E28" s="56">
        <f t="shared" si="1"/>
        <v>90920.374970746343</v>
      </c>
      <c r="F28" s="56">
        <f t="shared" si="1"/>
        <v>862530.21868933982</v>
      </c>
      <c r="G28" s="56">
        <f t="shared" si="1"/>
        <v>2066087.9640458529</v>
      </c>
      <c r="H28" s="15" t="s">
        <v>40</v>
      </c>
    </row>
    <row r="29" spans="2:8" ht="21" customHeight="1">
      <c r="C29" s="16"/>
      <c r="D29" s="16"/>
      <c r="E29" s="16"/>
      <c r="F29" s="16"/>
      <c r="G29" s="16"/>
    </row>
    <row r="30" spans="2:8" ht="21" customHeight="1">
      <c r="B30" s="14" t="s">
        <v>264</v>
      </c>
      <c r="C30" s="56">
        <f t="shared" ref="C30:G30" si="2">C20+C22+C28</f>
        <v>11864407.486588527</v>
      </c>
      <c r="D30" s="56">
        <f t="shared" si="2"/>
        <v>1733775.02</v>
      </c>
      <c r="E30" s="56">
        <f t="shared" si="2"/>
        <v>3905240.308150718</v>
      </c>
      <c r="F30" s="56">
        <f t="shared" si="2"/>
        <v>7447919.9010334685</v>
      </c>
      <c r="G30" s="56">
        <f t="shared" si="2"/>
        <v>6793180.3554329723</v>
      </c>
      <c r="H30" s="15" t="s">
        <v>41</v>
      </c>
    </row>
    <row r="31" spans="2:8">
      <c r="C31" s="93"/>
      <c r="D31" s="93"/>
      <c r="E31" s="93"/>
      <c r="F31" s="93"/>
      <c r="G31" s="93"/>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B1:H3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719</v>
      </c>
      <c r="C6" s="193"/>
      <c r="D6" s="193"/>
      <c r="E6" s="193"/>
      <c r="F6" s="193"/>
      <c r="G6" s="193"/>
      <c r="H6" s="193"/>
    </row>
    <row r="7" spans="2:8" ht="20.399999999999999">
      <c r="B7" s="194" t="s">
        <v>434</v>
      </c>
      <c r="C7" s="194"/>
      <c r="D7" s="194"/>
      <c r="E7" s="194"/>
      <c r="F7" s="194"/>
      <c r="G7" s="194"/>
      <c r="H7" s="194"/>
    </row>
    <row r="8" spans="2:8" ht="20.25" customHeight="1">
      <c r="B8" s="209" t="str">
        <f>"("&amp;ReportYear&amp;")"</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720</v>
      </c>
      <c r="C11" s="69"/>
      <c r="D11" s="69"/>
      <c r="E11" s="69"/>
      <c r="F11" s="71"/>
      <c r="G11" s="71"/>
      <c r="H11" s="54" t="s">
        <v>721</v>
      </c>
    </row>
    <row r="12" spans="2:8" s="28" customFormat="1" ht="15" customHeight="1">
      <c r="B12" s="7" t="s">
        <v>13</v>
      </c>
      <c r="C12" s="91"/>
      <c r="D12" s="29"/>
      <c r="E12" s="29"/>
      <c r="F12" s="29"/>
      <c r="G12" s="29"/>
      <c r="H12" s="8" t="s">
        <v>10</v>
      </c>
    </row>
    <row r="13" spans="2:8" ht="45" customHeight="1">
      <c r="B13" s="222" t="s">
        <v>300</v>
      </c>
      <c r="C13" s="97" t="s">
        <v>323</v>
      </c>
      <c r="D13" s="97" t="s">
        <v>337</v>
      </c>
      <c r="E13" s="97" t="s">
        <v>324</v>
      </c>
      <c r="F13" s="97" t="s">
        <v>338</v>
      </c>
      <c r="G13" s="97" t="s">
        <v>67</v>
      </c>
      <c r="H13" s="220" t="s">
        <v>9</v>
      </c>
    </row>
    <row r="14" spans="2:8" ht="45" customHeight="1">
      <c r="B14" s="221"/>
      <c r="C14" s="98" t="s">
        <v>322</v>
      </c>
      <c r="D14" s="98" t="s">
        <v>328</v>
      </c>
      <c r="E14" s="98" t="s">
        <v>327</v>
      </c>
      <c r="F14" s="98" t="s">
        <v>325</v>
      </c>
      <c r="G14" s="98" t="s">
        <v>326</v>
      </c>
      <c r="H14" s="221"/>
    </row>
    <row r="15" spans="2:8" ht="21" customHeight="1">
      <c r="B15" s="12" t="s">
        <v>33</v>
      </c>
      <c r="C15" s="55">
        <v>141641.59953665012</v>
      </c>
      <c r="D15" s="55">
        <v>25941.200000000001</v>
      </c>
      <c r="E15" s="55">
        <v>36354.763084506936</v>
      </c>
      <c r="F15" s="55">
        <v>21594.730894828004</v>
      </c>
      <c r="G15" s="55">
        <v>108660.32611405311</v>
      </c>
      <c r="H15" s="13" t="s">
        <v>32</v>
      </c>
    </row>
    <row r="16" spans="2:8" ht="21" customHeight="1">
      <c r="B16" s="12" t="s">
        <v>297</v>
      </c>
      <c r="C16" s="55">
        <v>-13870.137227409614</v>
      </c>
      <c r="D16" s="55">
        <v>28004</v>
      </c>
      <c r="E16" s="55">
        <v>-62278.031973973972</v>
      </c>
      <c r="F16" s="55">
        <v>9808.706233649722</v>
      </c>
      <c r="G16" s="55">
        <v>-7075.8972312988481</v>
      </c>
      <c r="H16" s="13" t="s">
        <v>298</v>
      </c>
    </row>
    <row r="17" spans="2:8" ht="21" customHeight="1">
      <c r="B17" s="12" t="s">
        <v>566</v>
      </c>
      <c r="C17" s="55">
        <v>662767.36418910895</v>
      </c>
      <c r="D17" s="55">
        <v>948895.4</v>
      </c>
      <c r="E17" s="55">
        <v>298185.30573730328</v>
      </c>
      <c r="F17" s="55">
        <v>513589.07659146219</v>
      </c>
      <c r="G17" s="55">
        <v>373233.1482917915</v>
      </c>
      <c r="H17" s="13" t="s">
        <v>23</v>
      </c>
    </row>
    <row r="18" spans="2:8" ht="21" customHeight="1">
      <c r="B18" s="12" t="s">
        <v>34</v>
      </c>
      <c r="C18" s="55">
        <v>-237007.49840819204</v>
      </c>
      <c r="D18" s="55">
        <v>14281.4</v>
      </c>
      <c r="E18" s="55">
        <v>4006.2072375524949</v>
      </c>
      <c r="F18" s="55">
        <v>32896.349069647367</v>
      </c>
      <c r="G18" s="55">
        <v>-113343.55204509788</v>
      </c>
      <c r="H18" s="13" t="s">
        <v>24</v>
      </c>
    </row>
    <row r="19" spans="2:8" ht="21" customHeight="1">
      <c r="B19" s="12" t="s">
        <v>564</v>
      </c>
      <c r="C19" s="55">
        <v>112953.6200950467</v>
      </c>
      <c r="D19" s="55">
        <v>153824</v>
      </c>
      <c r="E19" s="55">
        <v>47076.879639998297</v>
      </c>
      <c r="F19" s="55">
        <v>30926.815157117824</v>
      </c>
      <c r="G19" s="55">
        <v>93659.63242464354</v>
      </c>
      <c r="H19" s="13" t="s">
        <v>563</v>
      </c>
    </row>
    <row r="20" spans="2:8" ht="21" customHeight="1">
      <c r="B20" s="14" t="s">
        <v>42</v>
      </c>
      <c r="C20" s="56">
        <f t="shared" ref="C20:G20" si="0">C15+C16+C17+C18+C19</f>
        <v>666484.94818520406</v>
      </c>
      <c r="D20" s="56">
        <f t="shared" si="0"/>
        <v>1170946</v>
      </c>
      <c r="E20" s="56">
        <f t="shared" si="0"/>
        <v>323345.12372538703</v>
      </c>
      <c r="F20" s="56">
        <f t="shared" si="0"/>
        <v>608815.67794670502</v>
      </c>
      <c r="G20" s="56">
        <f t="shared" si="0"/>
        <v>455133.65755409142</v>
      </c>
      <c r="H20" s="15" t="s">
        <v>38</v>
      </c>
    </row>
    <row r="21" spans="2:8" ht="21" customHeight="1">
      <c r="C21" s="16"/>
      <c r="D21" s="16"/>
      <c r="E21" s="16"/>
      <c r="F21" s="16"/>
      <c r="G21" s="16"/>
    </row>
    <row r="22" spans="2:8" ht="21" customHeight="1">
      <c r="B22" s="14" t="s">
        <v>43</v>
      </c>
      <c r="C22" s="56">
        <v>5089881.0378477611</v>
      </c>
      <c r="D22" s="56">
        <v>527600.02</v>
      </c>
      <c r="E22" s="56">
        <v>1624143.4303320898</v>
      </c>
      <c r="F22" s="56">
        <v>3705372.5289210915</v>
      </c>
      <c r="G22" s="56">
        <v>969422.10168595146</v>
      </c>
      <c r="H22" s="15" t="s">
        <v>39</v>
      </c>
    </row>
    <row r="23" spans="2:8" ht="21" customHeight="1">
      <c r="C23" s="16"/>
      <c r="D23" s="16"/>
      <c r="E23" s="16"/>
      <c r="F23" s="16"/>
      <c r="G23" s="16"/>
    </row>
    <row r="24" spans="2:8" ht="21" customHeight="1">
      <c r="B24" s="12" t="s">
        <v>35</v>
      </c>
      <c r="C24" s="55">
        <v>145875.49051447408</v>
      </c>
      <c r="D24" s="55">
        <v>1480</v>
      </c>
      <c r="E24" s="55">
        <v>27672.654431987907</v>
      </c>
      <c r="F24" s="55">
        <v>113885.25520876408</v>
      </c>
      <c r="G24" s="55">
        <v>93299.800894392887</v>
      </c>
      <c r="H24" s="13" t="s">
        <v>25</v>
      </c>
    </row>
    <row r="25" spans="2:8" ht="21" customHeight="1">
      <c r="B25" s="12" t="s">
        <v>36</v>
      </c>
      <c r="C25" s="55">
        <v>80775.45017990435</v>
      </c>
      <c r="D25" s="55">
        <v>179</v>
      </c>
      <c r="E25" s="55">
        <v>101.94451000000029</v>
      </c>
      <c r="F25" s="55">
        <v>5249.5769255671821</v>
      </c>
      <c r="G25" s="55">
        <v>270782.63648840494</v>
      </c>
      <c r="H25" s="13" t="s">
        <v>26</v>
      </c>
    </row>
    <row r="26" spans="2:8" ht="21" customHeight="1">
      <c r="B26" s="12" t="s">
        <v>37</v>
      </c>
      <c r="C26" s="55">
        <v>694822.38360752317</v>
      </c>
      <c r="D26" s="55">
        <v>33553</v>
      </c>
      <c r="E26" s="55">
        <v>277.19076749367105</v>
      </c>
      <c r="F26" s="55">
        <v>391390.76084084593</v>
      </c>
      <c r="G26" s="55">
        <v>1296864.2903317849</v>
      </c>
      <c r="H26" s="13" t="s">
        <v>27</v>
      </c>
    </row>
    <row r="27" spans="2:8" ht="21" customHeight="1">
      <c r="B27" s="12" t="s">
        <v>565</v>
      </c>
      <c r="C27" s="55">
        <v>368.12510207107499</v>
      </c>
      <c r="D27" s="55">
        <v>17</v>
      </c>
      <c r="E27" s="55">
        <v>0</v>
      </c>
      <c r="F27" s="55">
        <v>3488.7209600000001</v>
      </c>
      <c r="G27" s="55">
        <v>0</v>
      </c>
      <c r="H27" s="13" t="s">
        <v>28</v>
      </c>
    </row>
    <row r="28" spans="2:8" ht="21" customHeight="1">
      <c r="B28" s="14" t="s">
        <v>44</v>
      </c>
      <c r="C28" s="56">
        <f t="shared" ref="C28:G28" si="1">C24+C25+C26+C27</f>
        <v>921841.44940397271</v>
      </c>
      <c r="D28" s="56">
        <f t="shared" si="1"/>
        <v>35229</v>
      </c>
      <c r="E28" s="56">
        <f t="shared" si="1"/>
        <v>28051.789709481578</v>
      </c>
      <c r="F28" s="56">
        <f t="shared" si="1"/>
        <v>514014.31393517723</v>
      </c>
      <c r="G28" s="56">
        <f t="shared" si="1"/>
        <v>1660946.7277145828</v>
      </c>
      <c r="H28" s="15" t="s">
        <v>40</v>
      </c>
    </row>
    <row r="29" spans="2:8" ht="21" customHeight="1">
      <c r="C29" s="16"/>
      <c r="D29" s="16"/>
      <c r="E29" s="16"/>
      <c r="F29" s="16"/>
      <c r="G29" s="16"/>
    </row>
    <row r="30" spans="2:8" ht="21" customHeight="1">
      <c r="B30" s="14" t="s">
        <v>264</v>
      </c>
      <c r="C30" s="56">
        <f t="shared" ref="C30:G30" si="2">C20+C22+C28</f>
        <v>6678207.435436937</v>
      </c>
      <c r="D30" s="56">
        <f t="shared" si="2"/>
        <v>1733775.02</v>
      </c>
      <c r="E30" s="56">
        <f t="shared" si="2"/>
        <v>1975540.3437669585</v>
      </c>
      <c r="F30" s="56">
        <f t="shared" si="2"/>
        <v>4828202.5208029738</v>
      </c>
      <c r="G30" s="56">
        <f t="shared" si="2"/>
        <v>3085502.4869546257</v>
      </c>
      <c r="H30" s="15" t="s">
        <v>41</v>
      </c>
    </row>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722</v>
      </c>
      <c r="C6" s="193"/>
      <c r="D6" s="193"/>
      <c r="E6" s="193"/>
      <c r="F6" s="193"/>
      <c r="G6" s="193"/>
      <c r="H6" s="193"/>
    </row>
    <row r="7" spans="2:8" ht="20.399999999999999">
      <c r="B7" s="194" t="s">
        <v>435</v>
      </c>
      <c r="C7" s="194"/>
      <c r="D7" s="194"/>
      <c r="E7" s="194"/>
      <c r="F7" s="194"/>
      <c r="G7" s="194"/>
      <c r="H7" s="194"/>
    </row>
    <row r="8" spans="2:8" ht="20.25" customHeight="1">
      <c r="B8" s="209" t="str">
        <f>'29B'!B8:H8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723</v>
      </c>
      <c r="C11" s="69"/>
      <c r="D11" s="69"/>
      <c r="E11" s="69"/>
      <c r="F11" s="71"/>
      <c r="G11" s="71"/>
      <c r="H11" s="54" t="s">
        <v>724</v>
      </c>
    </row>
    <row r="12" spans="2:8" s="28" customFormat="1" ht="15" customHeight="1">
      <c r="B12" s="7" t="s">
        <v>13</v>
      </c>
      <c r="C12" s="91"/>
      <c r="D12" s="29"/>
      <c r="E12" s="29"/>
      <c r="F12" s="29"/>
      <c r="G12" s="29"/>
      <c r="H12" s="8" t="s">
        <v>10</v>
      </c>
    </row>
    <row r="13" spans="2:8" ht="45" customHeight="1">
      <c r="B13" s="222" t="s">
        <v>300</v>
      </c>
      <c r="C13" s="97" t="s">
        <v>323</v>
      </c>
      <c r="D13" s="97" t="s">
        <v>337</v>
      </c>
      <c r="E13" s="97" t="s">
        <v>324</v>
      </c>
      <c r="F13" s="97" t="s">
        <v>338</v>
      </c>
      <c r="G13" s="97" t="s">
        <v>67</v>
      </c>
      <c r="H13" s="220" t="s">
        <v>9</v>
      </c>
    </row>
    <row r="14" spans="2:8" ht="45" customHeight="1">
      <c r="B14" s="221"/>
      <c r="C14" s="98" t="s">
        <v>322</v>
      </c>
      <c r="D14" s="98" t="s">
        <v>328</v>
      </c>
      <c r="E14" s="98" t="s">
        <v>327</v>
      </c>
      <c r="F14" s="98" t="s">
        <v>325</v>
      </c>
      <c r="G14" s="98" t="s">
        <v>326</v>
      </c>
      <c r="H14" s="221"/>
    </row>
    <row r="15" spans="2:8" ht="21" customHeight="1">
      <c r="B15" s="12" t="s">
        <v>33</v>
      </c>
      <c r="C15" s="55">
        <v>6958.5954829548318</v>
      </c>
      <c r="D15" s="55">
        <v>694</v>
      </c>
      <c r="E15" s="55">
        <v>2741.40997687254</v>
      </c>
      <c r="F15" s="55">
        <v>1220.2354390777416</v>
      </c>
      <c r="G15" s="55">
        <v>11966.584627239803</v>
      </c>
      <c r="H15" s="13" t="s">
        <v>32</v>
      </c>
    </row>
    <row r="16" spans="2:8" ht="21" customHeight="1">
      <c r="B16" s="12" t="s">
        <v>297</v>
      </c>
      <c r="C16" s="55">
        <v>1719.5252884362103</v>
      </c>
      <c r="D16" s="55">
        <v>704</v>
      </c>
      <c r="E16" s="55">
        <v>607.46004638510806</v>
      </c>
      <c r="F16" s="55">
        <v>827.13660416534549</v>
      </c>
      <c r="G16" s="55">
        <v>637.68581556511549</v>
      </c>
      <c r="H16" s="13" t="s">
        <v>298</v>
      </c>
    </row>
    <row r="17" spans="2:8" ht="21" customHeight="1">
      <c r="B17" s="12" t="s">
        <v>566</v>
      </c>
      <c r="C17" s="55">
        <v>20639.133144844272</v>
      </c>
      <c r="D17" s="55">
        <v>16031</v>
      </c>
      <c r="E17" s="55">
        <v>7562.1707254400835</v>
      </c>
      <c r="F17" s="55">
        <v>19921.730128663679</v>
      </c>
      <c r="G17" s="55">
        <v>13332.990870728236</v>
      </c>
      <c r="H17" s="13" t="s">
        <v>23</v>
      </c>
    </row>
    <row r="18" spans="2:8" ht="21" customHeight="1">
      <c r="B18" s="12" t="s">
        <v>34</v>
      </c>
      <c r="C18" s="55">
        <v>2302.1120549272273</v>
      </c>
      <c r="D18" s="55">
        <v>100</v>
      </c>
      <c r="E18" s="55">
        <v>1085.5196911124267</v>
      </c>
      <c r="F18" s="55">
        <v>620.10199243004558</v>
      </c>
      <c r="G18" s="55">
        <v>2722.5033648306603</v>
      </c>
      <c r="H18" s="13" t="s">
        <v>24</v>
      </c>
    </row>
    <row r="19" spans="2:8" ht="21" customHeight="1">
      <c r="B19" s="12" t="s">
        <v>564</v>
      </c>
      <c r="C19" s="55">
        <v>8437.2026813543671</v>
      </c>
      <c r="D19" s="55">
        <v>1511</v>
      </c>
      <c r="E19" s="55">
        <v>4982.2981397767408</v>
      </c>
      <c r="F19" s="55">
        <v>3318.6890655904299</v>
      </c>
      <c r="G19" s="55">
        <v>11137.101602205534</v>
      </c>
      <c r="H19" s="13" t="s">
        <v>563</v>
      </c>
    </row>
    <row r="20" spans="2:8" ht="21" customHeight="1">
      <c r="B20" s="14" t="s">
        <v>42</v>
      </c>
      <c r="C20" s="56">
        <f t="shared" ref="C20:G20" si="0">C15+C16+C17+C18+C19</f>
        <v>40056.568652516908</v>
      </c>
      <c r="D20" s="56">
        <f t="shared" si="0"/>
        <v>19040</v>
      </c>
      <c r="E20" s="56">
        <f t="shared" si="0"/>
        <v>16978.858579586897</v>
      </c>
      <c r="F20" s="56">
        <f t="shared" si="0"/>
        <v>25907.893229927242</v>
      </c>
      <c r="G20" s="56">
        <f t="shared" si="0"/>
        <v>39796.866280569346</v>
      </c>
      <c r="H20" s="15" t="s">
        <v>38</v>
      </c>
    </row>
    <row r="21" spans="2:8" ht="21" customHeight="1">
      <c r="C21" s="16"/>
      <c r="D21" s="16"/>
      <c r="E21" s="16"/>
      <c r="F21" s="16"/>
      <c r="G21" s="16"/>
    </row>
    <row r="22" spans="2:8" ht="21" customHeight="1">
      <c r="B22" s="14" t="s">
        <v>43</v>
      </c>
      <c r="C22" s="56">
        <v>32190.764666348994</v>
      </c>
      <c r="D22" s="56">
        <v>4790</v>
      </c>
      <c r="E22" s="56">
        <v>9710.9276908636311</v>
      </c>
      <c r="F22" s="56">
        <v>29297.744474488816</v>
      </c>
      <c r="G22" s="56">
        <v>7152.7089267921438</v>
      </c>
      <c r="H22" s="15" t="s">
        <v>39</v>
      </c>
    </row>
    <row r="23" spans="2:8" ht="21" customHeight="1">
      <c r="C23" s="16"/>
      <c r="D23" s="16"/>
      <c r="E23" s="16"/>
      <c r="F23" s="16"/>
      <c r="G23" s="16"/>
    </row>
    <row r="24" spans="2:8" ht="21" customHeight="1">
      <c r="B24" s="12" t="s">
        <v>35</v>
      </c>
      <c r="C24" s="55">
        <v>3576.7346712728399</v>
      </c>
      <c r="D24" s="55">
        <v>95</v>
      </c>
      <c r="E24" s="55">
        <v>923.3461029840015</v>
      </c>
      <c r="F24" s="55">
        <v>2824.0495186051858</v>
      </c>
      <c r="G24" s="55">
        <v>2520.1204186162936</v>
      </c>
      <c r="H24" s="13" t="s">
        <v>25</v>
      </c>
    </row>
    <row r="25" spans="2:8" ht="21" customHeight="1">
      <c r="B25" s="12" t="s">
        <v>36</v>
      </c>
      <c r="C25" s="55">
        <v>0</v>
      </c>
      <c r="D25" s="55">
        <v>0</v>
      </c>
      <c r="E25" s="55">
        <v>0</v>
      </c>
      <c r="F25" s="55">
        <v>856.92990441589257</v>
      </c>
      <c r="G25" s="55">
        <v>0</v>
      </c>
      <c r="H25" s="13" t="s">
        <v>26</v>
      </c>
    </row>
    <row r="26" spans="2:8" ht="21" customHeight="1">
      <c r="B26" s="12" t="s">
        <v>37</v>
      </c>
      <c r="C26" s="55">
        <v>27839.39968410588</v>
      </c>
      <c r="D26" s="55">
        <v>1239</v>
      </c>
      <c r="E26" s="55">
        <v>8.5238553740000178</v>
      </c>
      <c r="F26" s="55">
        <v>32179.499785270076</v>
      </c>
      <c r="G26" s="55">
        <v>105573.95256780129</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31416.134355378719</v>
      </c>
      <c r="D28" s="56">
        <f t="shared" si="1"/>
        <v>1334</v>
      </c>
      <c r="E28" s="56">
        <f t="shared" si="1"/>
        <v>931.86995835800155</v>
      </c>
      <c r="F28" s="56">
        <f t="shared" si="1"/>
        <v>35860.479208291152</v>
      </c>
      <c r="G28" s="56">
        <f t="shared" si="1"/>
        <v>108094.07298641758</v>
      </c>
      <c r="H28" s="15" t="s">
        <v>40</v>
      </c>
    </row>
    <row r="29" spans="2:8" ht="21" customHeight="1">
      <c r="C29" s="16"/>
      <c r="D29" s="16"/>
      <c r="E29" s="16"/>
      <c r="F29" s="16"/>
      <c r="G29" s="16"/>
    </row>
    <row r="30" spans="2:8" ht="21" customHeight="1">
      <c r="B30" s="14" t="s">
        <v>264</v>
      </c>
      <c r="C30" s="56">
        <f t="shared" ref="C30:G30" si="2">C20+C22+C28</f>
        <v>103663.46767424462</v>
      </c>
      <c r="D30" s="56">
        <f t="shared" si="2"/>
        <v>25164</v>
      </c>
      <c r="E30" s="56">
        <f t="shared" si="2"/>
        <v>27621.65622880853</v>
      </c>
      <c r="F30" s="56">
        <f t="shared" si="2"/>
        <v>91066.116912707221</v>
      </c>
      <c r="G30" s="56">
        <f t="shared" si="2"/>
        <v>155043.64819377905</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4">
    <pageSetUpPr fitToPage="1"/>
  </sheetPr>
  <dimension ref="B1:I31"/>
  <sheetViews>
    <sheetView showGridLines="0" rightToLeft="1" view="pageBreakPreview" zoomScale="85" zoomScaleNormal="110" zoomScaleSheetLayoutView="85" workbookViewId="0">
      <selection activeCell="B9"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759</v>
      </c>
      <c r="C6" s="193"/>
      <c r="D6" s="193"/>
      <c r="E6" s="193"/>
      <c r="F6" s="193"/>
      <c r="G6" s="193"/>
      <c r="H6" s="193"/>
      <c r="I6" s="193"/>
    </row>
    <row r="7" spans="2:9" ht="20.25" customHeight="1">
      <c r="B7" s="201" t="s">
        <v>537</v>
      </c>
      <c r="C7" s="201"/>
      <c r="D7" s="201"/>
      <c r="E7" s="201"/>
      <c r="F7" s="201"/>
      <c r="G7" s="201"/>
      <c r="H7" s="201"/>
      <c r="I7" s="201"/>
    </row>
    <row r="8" spans="2:9" ht="20.25" customHeight="1">
      <c r="B8" s="194" t="s">
        <v>523</v>
      </c>
      <c r="C8" s="194"/>
      <c r="D8" s="194"/>
      <c r="E8" s="194"/>
      <c r="F8" s="194"/>
      <c r="G8" s="194"/>
      <c r="H8" s="194"/>
      <c r="I8" s="194"/>
    </row>
    <row r="9" spans="2:9" ht="15" customHeight="1">
      <c r="B9" s="190" t="s">
        <v>520</v>
      </c>
      <c r="C9" s="200"/>
      <c r="D9" s="200"/>
      <c r="E9" s="200"/>
      <c r="F9" s="200"/>
      <c r="G9" s="200"/>
      <c r="H9" s="200"/>
      <c r="I9" s="200"/>
    </row>
    <row r="10" spans="2:9" ht="15" customHeight="1"/>
    <row r="11" spans="2:9" ht="15" customHeight="1">
      <c r="B11" s="7" t="s">
        <v>607</v>
      </c>
      <c r="C11" s="65"/>
      <c r="D11" s="65"/>
      <c r="E11" s="65"/>
      <c r="F11" s="1"/>
      <c r="G11" s="1"/>
      <c r="H11" s="1"/>
      <c r="I11" s="54" t="s">
        <v>608</v>
      </c>
    </row>
    <row r="12" spans="2:9" ht="15" customHeight="1">
      <c r="B12" s="7" t="s">
        <v>13</v>
      </c>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48">
        <v>2020</v>
      </c>
      <c r="D15" s="48">
        <v>2021</v>
      </c>
      <c r="E15" s="11">
        <v>2020</v>
      </c>
      <c r="F15" s="11">
        <v>2021</v>
      </c>
      <c r="G15" s="11">
        <v>2020</v>
      </c>
      <c r="H15" s="11">
        <v>2021</v>
      </c>
      <c r="I15" s="195"/>
    </row>
    <row r="16" spans="2:9" ht="21" customHeight="1">
      <c r="B16" s="12" t="s">
        <v>33</v>
      </c>
      <c r="C16" s="57">
        <v>2780055.8955462114</v>
      </c>
      <c r="D16" s="57">
        <v>2775204.8050506101</v>
      </c>
      <c r="E16" s="57">
        <v>612076.84987199993</v>
      </c>
      <c r="F16" s="57">
        <v>567316.76692799991</v>
      </c>
      <c r="G16" s="57">
        <f t="shared" ref="G16:G20" si="0">E16+C16</f>
        <v>3392132.7454182114</v>
      </c>
      <c r="H16" s="57">
        <f t="shared" ref="H16" si="1">F16+D16</f>
        <v>3342521.57197861</v>
      </c>
      <c r="I16" s="13" t="s">
        <v>32</v>
      </c>
    </row>
    <row r="17" spans="2:9" ht="21" customHeight="1">
      <c r="B17" s="12" t="s">
        <v>297</v>
      </c>
      <c r="C17" s="57">
        <v>1198734.2215315113</v>
      </c>
      <c r="D17" s="57">
        <v>1181434.4104724026</v>
      </c>
      <c r="E17" s="57">
        <v>291289.63022999995</v>
      </c>
      <c r="F17" s="57">
        <v>286064.59860999987</v>
      </c>
      <c r="G17" s="57">
        <f t="shared" si="0"/>
        <v>1490023.8517615113</v>
      </c>
      <c r="H17" s="57">
        <f>F17+D17</f>
        <v>1467499.0090824026</v>
      </c>
      <c r="I17" s="13" t="s">
        <v>298</v>
      </c>
    </row>
    <row r="18" spans="2:9" ht="21" customHeight="1">
      <c r="B18" s="12" t="s">
        <v>566</v>
      </c>
      <c r="C18" s="57">
        <v>3808633.8555863681</v>
      </c>
      <c r="D18" s="57">
        <v>3409667.5987424008</v>
      </c>
      <c r="E18" s="57">
        <v>1459440.6056559999</v>
      </c>
      <c r="F18" s="57">
        <v>1321473.4442800253</v>
      </c>
      <c r="G18" s="57">
        <f t="shared" si="0"/>
        <v>5268074.4612423684</v>
      </c>
      <c r="H18" s="57">
        <f t="shared" ref="H18:H20" si="2">F18+D18</f>
        <v>4731141.0430224258</v>
      </c>
      <c r="I18" s="13" t="s">
        <v>23</v>
      </c>
    </row>
    <row r="19" spans="2:9" ht="21" customHeight="1">
      <c r="B19" s="12" t="s">
        <v>34</v>
      </c>
      <c r="C19" s="57">
        <v>2303342.1603649519</v>
      </c>
      <c r="D19" s="57">
        <v>2306919.8707449073</v>
      </c>
      <c r="E19" s="57">
        <v>188063.64588</v>
      </c>
      <c r="F19" s="57">
        <v>169902.77490000002</v>
      </c>
      <c r="G19" s="57">
        <f t="shared" si="0"/>
        <v>2491405.8062449521</v>
      </c>
      <c r="H19" s="57">
        <f t="shared" si="2"/>
        <v>2476822.6456449074</v>
      </c>
      <c r="I19" s="13" t="s">
        <v>24</v>
      </c>
    </row>
    <row r="20" spans="2:9" ht="21" customHeight="1">
      <c r="B20" s="12" t="s">
        <v>564</v>
      </c>
      <c r="C20" s="57">
        <v>2356541.6154283457</v>
      </c>
      <c r="D20" s="57">
        <v>2954797.052304347</v>
      </c>
      <c r="E20" s="57">
        <v>433888.67770100117</v>
      </c>
      <c r="F20" s="57">
        <v>506323.88933402376</v>
      </c>
      <c r="G20" s="57">
        <f t="shared" si="0"/>
        <v>2790430.2931293468</v>
      </c>
      <c r="H20" s="57">
        <f t="shared" si="2"/>
        <v>3461120.941638371</v>
      </c>
      <c r="I20" s="13" t="s">
        <v>563</v>
      </c>
    </row>
    <row r="21" spans="2:9" ht="21" customHeight="1">
      <c r="B21" s="14" t="s">
        <v>42</v>
      </c>
      <c r="C21" s="58">
        <f t="shared" ref="C21:G21" si="3">SUM(C16:C20)</f>
        <v>12447307.748457389</v>
      </c>
      <c r="D21" s="58">
        <f t="shared" si="3"/>
        <v>12628023.737314668</v>
      </c>
      <c r="E21" s="58">
        <f t="shared" si="3"/>
        <v>2984759.4093390009</v>
      </c>
      <c r="F21" s="58">
        <f t="shared" si="3"/>
        <v>2851081.4740520492</v>
      </c>
      <c r="G21" s="58">
        <f t="shared" si="3"/>
        <v>15432067.157796392</v>
      </c>
      <c r="H21" s="58">
        <f>SUM(H16:H20)</f>
        <v>15479105.211366717</v>
      </c>
      <c r="I21" s="15" t="s">
        <v>38</v>
      </c>
    </row>
    <row r="22" spans="2:9" ht="21" customHeight="1">
      <c r="C22" s="99"/>
      <c r="D22" s="99"/>
      <c r="E22" s="99"/>
      <c r="F22" s="99"/>
      <c r="G22" s="99"/>
      <c r="H22" s="99"/>
    </row>
    <row r="23" spans="2:9" ht="21" customHeight="1">
      <c r="B23" s="14" t="s">
        <v>43</v>
      </c>
      <c r="C23" s="58">
        <v>14374822.65786675</v>
      </c>
      <c r="D23" s="58">
        <v>14866438.665470984</v>
      </c>
      <c r="E23" s="58">
        <v>4702180.6801100001</v>
      </c>
      <c r="F23" s="58">
        <v>5001691.1739799976</v>
      </c>
      <c r="G23" s="58">
        <f t="shared" ref="G23:H23" si="4">E23+C23</f>
        <v>19077003.33797675</v>
      </c>
      <c r="H23" s="58">
        <f t="shared" si="4"/>
        <v>19868129.839450981</v>
      </c>
      <c r="I23" s="15" t="s">
        <v>39</v>
      </c>
    </row>
    <row r="24" spans="2:9" ht="21" customHeight="1">
      <c r="C24" s="16"/>
      <c r="D24" s="16"/>
      <c r="E24" s="16"/>
      <c r="F24" s="16"/>
      <c r="G24" s="16"/>
      <c r="H24" s="16"/>
    </row>
    <row r="25" spans="2:9" ht="21" customHeight="1">
      <c r="B25" s="12" t="s">
        <v>35</v>
      </c>
      <c r="C25" s="57">
        <v>617637.36499265011</v>
      </c>
      <c r="D25" s="57">
        <v>670654.95830168354</v>
      </c>
      <c r="E25" s="57">
        <v>161712.41517560001</v>
      </c>
      <c r="F25" s="57">
        <v>161952.03221999996</v>
      </c>
      <c r="G25" s="57">
        <f t="shared" ref="G25:G28" si="5">E25+C25</f>
        <v>779349.78016825009</v>
      </c>
      <c r="H25" s="57">
        <f t="shared" ref="H25:H28" si="6">F25+D25</f>
        <v>832606.99052168347</v>
      </c>
      <c r="I25" s="13" t="s">
        <v>25</v>
      </c>
    </row>
    <row r="26" spans="2:9" ht="21" customHeight="1">
      <c r="B26" s="12" t="s">
        <v>36</v>
      </c>
      <c r="C26" s="57">
        <v>571871.76155014371</v>
      </c>
      <c r="D26" s="57">
        <v>924659.25692292908</v>
      </c>
      <c r="E26" s="57">
        <v>41766.807244399999</v>
      </c>
      <c r="F26" s="57">
        <v>22835.881245084245</v>
      </c>
      <c r="G26" s="57">
        <f t="shared" si="5"/>
        <v>613638.56879454374</v>
      </c>
      <c r="H26" s="57">
        <f t="shared" si="6"/>
        <v>947495.13816801331</v>
      </c>
      <c r="I26" s="13" t="s">
        <v>26</v>
      </c>
    </row>
    <row r="27" spans="2:9" ht="21" customHeight="1">
      <c r="B27" s="12" t="s">
        <v>37</v>
      </c>
      <c r="C27" s="57">
        <v>1049060.431289125</v>
      </c>
      <c r="D27" s="57">
        <v>1179204.8810335775</v>
      </c>
      <c r="E27" s="57">
        <v>4784475.0376858944</v>
      </c>
      <c r="F27" s="57">
        <v>5904027.8936350122</v>
      </c>
      <c r="G27" s="57">
        <f t="shared" si="5"/>
        <v>5833535.4689750196</v>
      </c>
      <c r="H27" s="57">
        <f t="shared" si="6"/>
        <v>7083232.7746685892</v>
      </c>
      <c r="I27" s="13" t="s">
        <v>27</v>
      </c>
    </row>
    <row r="28" spans="2:9" ht="21" customHeight="1">
      <c r="B28" s="12" t="s">
        <v>565</v>
      </c>
      <c r="C28" s="57">
        <v>1839</v>
      </c>
      <c r="D28" s="57">
        <v>80</v>
      </c>
      <c r="E28" s="57">
        <v>759359.08422239998</v>
      </c>
      <c r="F28" s="57">
        <v>106379.13634560001</v>
      </c>
      <c r="G28" s="57">
        <f t="shared" si="5"/>
        <v>761198.08422239998</v>
      </c>
      <c r="H28" s="57">
        <f t="shared" si="6"/>
        <v>106459.13634560001</v>
      </c>
      <c r="I28" s="13" t="s">
        <v>28</v>
      </c>
    </row>
    <row r="29" spans="2:9" ht="21" customHeight="1">
      <c r="B29" s="14" t="s">
        <v>44</v>
      </c>
      <c r="C29" s="58">
        <f t="shared" ref="C29:G29" si="7">SUM(C25:C28)</f>
        <v>2240408.5578319188</v>
      </c>
      <c r="D29" s="58">
        <f t="shared" si="7"/>
        <v>2774599.09625819</v>
      </c>
      <c r="E29" s="58">
        <f t="shared" si="7"/>
        <v>5747313.3443282945</v>
      </c>
      <c r="F29" s="58">
        <f t="shared" si="7"/>
        <v>6195194.9434456965</v>
      </c>
      <c r="G29" s="58">
        <f t="shared" si="7"/>
        <v>7987721.9021602133</v>
      </c>
      <c r="H29" s="58">
        <f>SUM(H25:H28)</f>
        <v>8969794.039703887</v>
      </c>
      <c r="I29" s="15" t="s">
        <v>40</v>
      </c>
    </row>
    <row r="30" spans="2:9" ht="21" customHeight="1">
      <c r="C30" s="99"/>
      <c r="D30" s="99"/>
      <c r="E30" s="99"/>
      <c r="F30" s="99"/>
      <c r="G30" s="99"/>
      <c r="H30" s="99"/>
    </row>
    <row r="31" spans="2:9" ht="21" customHeight="1">
      <c r="B31" s="14" t="s">
        <v>264</v>
      </c>
      <c r="C31" s="58">
        <f t="shared" ref="C31:G31" si="8">C21+C23+C29</f>
        <v>29062538.964156061</v>
      </c>
      <c r="D31" s="58">
        <f t="shared" si="8"/>
        <v>30269061.499043841</v>
      </c>
      <c r="E31" s="58">
        <f t="shared" si="8"/>
        <v>13434253.433777295</v>
      </c>
      <c r="F31" s="58">
        <f t="shared" si="8"/>
        <v>14047967.591477744</v>
      </c>
      <c r="G31" s="58">
        <f t="shared" si="8"/>
        <v>42496792.397933356</v>
      </c>
      <c r="H31" s="58">
        <f>H21+H23+H29</f>
        <v>44317029.090521589</v>
      </c>
      <c r="I31" s="15" t="s">
        <v>41</v>
      </c>
    </row>
  </sheetData>
  <mergeCells count="12">
    <mergeCell ref="B6:I6"/>
    <mergeCell ref="B8:I8"/>
    <mergeCell ref="I13:I15"/>
    <mergeCell ref="B13:B15"/>
    <mergeCell ref="C14:D14"/>
    <mergeCell ref="E13:F13"/>
    <mergeCell ref="E14:F14"/>
    <mergeCell ref="G13:H13"/>
    <mergeCell ref="G14:H14"/>
    <mergeCell ref="C13:D13"/>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B1:H3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725</v>
      </c>
      <c r="C6" s="193"/>
      <c r="D6" s="193"/>
      <c r="E6" s="193"/>
      <c r="F6" s="193"/>
      <c r="G6" s="193"/>
      <c r="H6" s="193"/>
    </row>
    <row r="7" spans="2:8" ht="20.399999999999999">
      <c r="B7" s="194" t="s">
        <v>436</v>
      </c>
      <c r="C7" s="194"/>
      <c r="D7" s="194"/>
      <c r="E7" s="194"/>
      <c r="F7" s="194"/>
      <c r="G7" s="194"/>
      <c r="H7" s="194"/>
    </row>
    <row r="8" spans="2:8" ht="20.25" customHeight="1">
      <c r="B8" s="209" t="str">
        <f>'30A'!B8:H8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726</v>
      </c>
      <c r="C11" s="69"/>
      <c r="D11" s="69"/>
      <c r="E11" s="69"/>
      <c r="F11" s="71"/>
      <c r="G11" s="71"/>
      <c r="H11" s="54" t="s">
        <v>727</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-386.70129690462142</v>
      </c>
      <c r="D15" s="55">
        <v>694</v>
      </c>
      <c r="E15" s="55">
        <v>-136.31673478270619</v>
      </c>
      <c r="F15" s="55">
        <v>331.46217942133967</v>
      </c>
      <c r="G15" s="55">
        <v>-1288.9476249231132</v>
      </c>
      <c r="H15" s="13" t="s">
        <v>32</v>
      </c>
    </row>
    <row r="16" spans="2:8" ht="21" customHeight="1">
      <c r="B16" s="12" t="s">
        <v>297</v>
      </c>
      <c r="C16" s="55">
        <v>795.56014206128816</v>
      </c>
      <c r="D16" s="55">
        <v>704</v>
      </c>
      <c r="E16" s="55">
        <v>319.97248879751561</v>
      </c>
      <c r="F16" s="55">
        <v>193.48832901811767</v>
      </c>
      <c r="G16" s="55">
        <v>167.15271188825793</v>
      </c>
      <c r="H16" s="13" t="s">
        <v>298</v>
      </c>
    </row>
    <row r="17" spans="2:8" ht="21" customHeight="1">
      <c r="B17" s="12" t="s">
        <v>566</v>
      </c>
      <c r="C17" s="55">
        <v>13943.28362512176</v>
      </c>
      <c r="D17" s="55">
        <v>16031</v>
      </c>
      <c r="E17" s="55">
        <v>4138.3798654171087</v>
      </c>
      <c r="F17" s="55">
        <v>13801.161400597161</v>
      </c>
      <c r="G17" s="55">
        <v>10413.664061723102</v>
      </c>
      <c r="H17" s="13" t="s">
        <v>23</v>
      </c>
    </row>
    <row r="18" spans="2:8" ht="21" customHeight="1">
      <c r="B18" s="12" t="s">
        <v>34</v>
      </c>
      <c r="C18" s="55">
        <v>250.43374815498561</v>
      </c>
      <c r="D18" s="55">
        <v>100</v>
      </c>
      <c r="E18" s="55">
        <v>138.36230608110208</v>
      </c>
      <c r="F18" s="55">
        <v>112.50054545777148</v>
      </c>
      <c r="G18" s="55">
        <v>391.12669407115862</v>
      </c>
      <c r="H18" s="13" t="s">
        <v>24</v>
      </c>
    </row>
    <row r="19" spans="2:8" ht="21" customHeight="1">
      <c r="B19" s="12" t="s">
        <v>564</v>
      </c>
      <c r="C19" s="55">
        <v>3265.2701925276697</v>
      </c>
      <c r="D19" s="55">
        <v>1511</v>
      </c>
      <c r="E19" s="55">
        <v>811.28971772893669</v>
      </c>
      <c r="F19" s="55">
        <v>824.17614665009501</v>
      </c>
      <c r="G19" s="55">
        <v>2749.776281838409</v>
      </c>
      <c r="H19" s="13" t="s">
        <v>563</v>
      </c>
    </row>
    <row r="20" spans="2:8" ht="21" customHeight="1">
      <c r="B20" s="14" t="s">
        <v>42</v>
      </c>
      <c r="C20" s="56">
        <f t="shared" ref="C20:G20" si="0">C15+C16+C17+C18+C19</f>
        <v>17867.846410961083</v>
      </c>
      <c r="D20" s="56">
        <f t="shared" si="0"/>
        <v>19040</v>
      </c>
      <c r="E20" s="56">
        <f t="shared" si="0"/>
        <v>5271.6876432419576</v>
      </c>
      <c r="F20" s="56">
        <f t="shared" si="0"/>
        <v>15262.788601144484</v>
      </c>
      <c r="G20" s="56">
        <f t="shared" si="0"/>
        <v>12432.772124597815</v>
      </c>
      <c r="H20" s="15" t="s">
        <v>38</v>
      </c>
    </row>
    <row r="21" spans="2:8" ht="21" customHeight="1">
      <c r="C21" s="16"/>
      <c r="D21" s="16"/>
      <c r="E21" s="16"/>
      <c r="F21" s="16"/>
      <c r="G21" s="16"/>
    </row>
    <row r="22" spans="2:8" ht="21" customHeight="1">
      <c r="B22" s="14" t="s">
        <v>43</v>
      </c>
      <c r="C22" s="56">
        <v>25960.960748940703</v>
      </c>
      <c r="D22" s="56">
        <v>4790</v>
      </c>
      <c r="E22" s="56">
        <v>8005.8847545412145</v>
      </c>
      <c r="F22" s="56">
        <v>22695.467543471223</v>
      </c>
      <c r="G22" s="56">
        <v>4737.1339953596726</v>
      </c>
      <c r="H22" s="15" t="s">
        <v>39</v>
      </c>
    </row>
    <row r="23" spans="2:8" ht="21" customHeight="1">
      <c r="C23" s="16"/>
      <c r="D23" s="16"/>
      <c r="E23" s="16"/>
      <c r="F23" s="16"/>
      <c r="G23" s="16"/>
    </row>
    <row r="24" spans="2:8" ht="21" customHeight="1">
      <c r="B24" s="12" t="s">
        <v>35</v>
      </c>
      <c r="C24" s="55">
        <v>3674.9189152654208</v>
      </c>
      <c r="D24" s="55">
        <v>95</v>
      </c>
      <c r="E24" s="55">
        <v>569.16792084739723</v>
      </c>
      <c r="F24" s="55">
        <v>695.14871900424862</v>
      </c>
      <c r="G24" s="55">
        <v>509.92556567284805</v>
      </c>
      <c r="H24" s="13" t="s">
        <v>25</v>
      </c>
    </row>
    <row r="25" spans="2:8" ht="21" customHeight="1">
      <c r="B25" s="12" t="s">
        <v>36</v>
      </c>
      <c r="C25" s="55">
        <v>0</v>
      </c>
      <c r="D25" s="55">
        <v>0</v>
      </c>
      <c r="E25" s="55">
        <v>0</v>
      </c>
      <c r="F25" s="55">
        <v>113.55788620131707</v>
      </c>
      <c r="G25" s="55">
        <v>0</v>
      </c>
      <c r="H25" s="13" t="s">
        <v>26</v>
      </c>
    </row>
    <row r="26" spans="2:8" ht="21" customHeight="1">
      <c r="B26" s="12" t="s">
        <v>37</v>
      </c>
      <c r="C26" s="55">
        <v>27741.354742109284</v>
      </c>
      <c r="D26" s="55">
        <v>1239</v>
      </c>
      <c r="E26" s="55">
        <v>7.8341454110000184</v>
      </c>
      <c r="F26" s="55">
        <v>32166.095676386391</v>
      </c>
      <c r="G26" s="55">
        <v>105522.4107967349</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31416.273657374706</v>
      </c>
      <c r="D28" s="56">
        <f t="shared" si="1"/>
        <v>1334</v>
      </c>
      <c r="E28" s="56">
        <f t="shared" si="1"/>
        <v>577.00206625839724</v>
      </c>
      <c r="F28" s="56">
        <f t="shared" si="1"/>
        <v>32974.802281591954</v>
      </c>
      <c r="G28" s="56">
        <f t="shared" si="1"/>
        <v>106032.33636240775</v>
      </c>
      <c r="H28" s="15" t="s">
        <v>40</v>
      </c>
    </row>
    <row r="29" spans="2:8" ht="21" customHeight="1">
      <c r="C29" s="16"/>
      <c r="D29" s="16"/>
      <c r="E29" s="16"/>
      <c r="F29" s="16"/>
      <c r="G29" s="16"/>
    </row>
    <row r="30" spans="2:8" ht="21" customHeight="1">
      <c r="B30" s="14" t="s">
        <v>264</v>
      </c>
      <c r="C30" s="56">
        <f t="shared" ref="C30:G30" si="2">C20+C22+C28</f>
        <v>75245.080817276496</v>
      </c>
      <c r="D30" s="56">
        <f t="shared" si="2"/>
        <v>25164</v>
      </c>
      <c r="E30" s="56">
        <f t="shared" si="2"/>
        <v>13854.574464041571</v>
      </c>
      <c r="F30" s="56">
        <f t="shared" si="2"/>
        <v>70933.058426207659</v>
      </c>
      <c r="G30" s="56">
        <f t="shared" si="2"/>
        <v>123202.24248236523</v>
      </c>
      <c r="H30" s="15" t="s">
        <v>41</v>
      </c>
    </row>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B1:H3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730</v>
      </c>
      <c r="C6" s="193"/>
      <c r="D6" s="193"/>
      <c r="E6" s="193"/>
      <c r="F6" s="193"/>
      <c r="G6" s="193"/>
      <c r="H6" s="193"/>
    </row>
    <row r="7" spans="2:8" ht="20.399999999999999">
      <c r="B7" s="194" t="s">
        <v>437</v>
      </c>
      <c r="C7" s="194"/>
      <c r="D7" s="194"/>
      <c r="E7" s="194"/>
      <c r="F7" s="194"/>
      <c r="G7" s="194"/>
      <c r="H7" s="194"/>
    </row>
    <row r="8" spans="2:8" ht="20.25" customHeight="1">
      <c r="B8" s="209" t="str">
        <f>'30B'!B8:H8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728</v>
      </c>
      <c r="C11" s="69"/>
      <c r="D11" s="69"/>
      <c r="E11" s="69"/>
      <c r="F11" s="71"/>
      <c r="G11" s="71"/>
      <c r="H11" s="54" t="s">
        <v>729</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543.8900900000001</v>
      </c>
      <c r="D15" s="55">
        <v>96</v>
      </c>
      <c r="E15" s="55">
        <v>184.58496155571251</v>
      </c>
      <c r="F15" s="55">
        <v>11.613198485120318</v>
      </c>
      <c r="G15" s="55">
        <v>124.01944534824494</v>
      </c>
      <c r="H15" s="13" t="s">
        <v>32</v>
      </c>
    </row>
    <row r="16" spans="2:8" ht="21" customHeight="1">
      <c r="B16" s="12" t="s">
        <v>297</v>
      </c>
      <c r="C16" s="55">
        <v>35.062269999999998</v>
      </c>
      <c r="D16" s="55">
        <v>3</v>
      </c>
      <c r="E16" s="55">
        <v>7.4761600000000001</v>
      </c>
      <c r="F16" s="55">
        <v>0</v>
      </c>
      <c r="G16" s="55">
        <v>0.9971507417663551</v>
      </c>
      <c r="H16" s="13" t="s">
        <v>298</v>
      </c>
    </row>
    <row r="17" spans="2:8" ht="21" customHeight="1">
      <c r="B17" s="12" t="s">
        <v>566</v>
      </c>
      <c r="C17" s="55">
        <v>246.02438000000001</v>
      </c>
      <c r="D17" s="55">
        <v>107</v>
      </c>
      <c r="E17" s="55">
        <v>141.95744847656198</v>
      </c>
      <c r="F17" s="55">
        <v>80.679345253586632</v>
      </c>
      <c r="G17" s="55">
        <v>96.965074390214099</v>
      </c>
      <c r="H17" s="13" t="s">
        <v>23</v>
      </c>
    </row>
    <row r="18" spans="2:8" ht="21" customHeight="1">
      <c r="B18" s="12" t="s">
        <v>34</v>
      </c>
      <c r="C18" s="55">
        <v>6.4560399999999998</v>
      </c>
      <c r="D18" s="55">
        <v>3</v>
      </c>
      <c r="E18" s="55">
        <v>1.1246446000000001</v>
      </c>
      <c r="F18" s="55">
        <v>0</v>
      </c>
      <c r="G18" s="55">
        <v>19.497264021707089</v>
      </c>
      <c r="H18" s="13" t="s">
        <v>24</v>
      </c>
    </row>
    <row r="19" spans="2:8" ht="21" customHeight="1">
      <c r="B19" s="12" t="s">
        <v>564</v>
      </c>
      <c r="C19" s="55">
        <v>64.967250000000007</v>
      </c>
      <c r="D19" s="55">
        <v>27</v>
      </c>
      <c r="E19" s="55">
        <v>32.246518359999996</v>
      </c>
      <c r="F19" s="55">
        <v>27.13532</v>
      </c>
      <c r="G19" s="55">
        <v>24.389430864450134</v>
      </c>
      <c r="H19" s="13" t="s">
        <v>563</v>
      </c>
    </row>
    <row r="20" spans="2:8" ht="21" customHeight="1">
      <c r="B20" s="14" t="s">
        <v>42</v>
      </c>
      <c r="C20" s="56">
        <f t="shared" ref="C20:G20" si="0">C15+C16+C17+C18+C19</f>
        <v>896.40003000000013</v>
      </c>
      <c r="D20" s="56">
        <f t="shared" si="0"/>
        <v>236</v>
      </c>
      <c r="E20" s="56">
        <f t="shared" si="0"/>
        <v>367.3897329922745</v>
      </c>
      <c r="F20" s="56">
        <f t="shared" si="0"/>
        <v>119.42786373870695</v>
      </c>
      <c r="G20" s="56">
        <f t="shared" si="0"/>
        <v>265.86836536638259</v>
      </c>
      <c r="H20" s="15" t="s">
        <v>38</v>
      </c>
    </row>
    <row r="21" spans="2:8" ht="21" customHeight="1">
      <c r="C21" s="16"/>
      <c r="D21" s="16"/>
      <c r="E21" s="16"/>
      <c r="F21" s="16"/>
      <c r="G21" s="16"/>
    </row>
    <row r="22" spans="2:8" ht="21" customHeight="1">
      <c r="B22" s="14" t="s">
        <v>43</v>
      </c>
      <c r="C22" s="56">
        <v>4772.00987549823</v>
      </c>
      <c r="D22" s="56">
        <v>751</v>
      </c>
      <c r="E22" s="56">
        <v>599.71301228895948</v>
      </c>
      <c r="F22" s="56">
        <v>4031.5162437288755</v>
      </c>
      <c r="G22" s="56">
        <v>566.43175443955079</v>
      </c>
      <c r="H22" s="15" t="s">
        <v>39</v>
      </c>
    </row>
    <row r="23" spans="2:8" ht="21" customHeight="1">
      <c r="C23" s="16"/>
      <c r="D23" s="16"/>
      <c r="E23" s="16"/>
      <c r="F23" s="16"/>
      <c r="G23" s="16"/>
    </row>
    <row r="24" spans="2:8" ht="21" customHeight="1">
      <c r="B24" s="12" t="s">
        <v>35</v>
      </c>
      <c r="C24" s="55">
        <v>914.86714975845416</v>
      </c>
      <c r="D24" s="55">
        <v>13</v>
      </c>
      <c r="E24" s="55">
        <v>161.16545893719811</v>
      </c>
      <c r="F24" s="55">
        <v>719.44868987136999</v>
      </c>
      <c r="G24" s="55">
        <v>449.58333333333343</v>
      </c>
      <c r="H24" s="13" t="s">
        <v>25</v>
      </c>
    </row>
    <row r="25" spans="2:8" ht="21" customHeight="1">
      <c r="B25" s="12" t="s">
        <v>36</v>
      </c>
      <c r="C25" s="55">
        <v>0</v>
      </c>
      <c r="D25" s="55">
        <v>0</v>
      </c>
      <c r="E25" s="55">
        <v>0</v>
      </c>
      <c r="F25" s="55">
        <v>0</v>
      </c>
      <c r="G25" s="55">
        <v>0</v>
      </c>
      <c r="H25" s="13" t="s">
        <v>26</v>
      </c>
    </row>
    <row r="26" spans="2:8" ht="21" customHeight="1">
      <c r="B26" s="12" t="s">
        <v>37</v>
      </c>
      <c r="C26" s="55">
        <v>6994.7385505214634</v>
      </c>
      <c r="D26" s="55">
        <v>283</v>
      </c>
      <c r="E26" s="55">
        <v>0</v>
      </c>
      <c r="F26" s="55">
        <v>6866.8746244904041</v>
      </c>
      <c r="G26" s="55">
        <v>20084.056023520261</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7909.6057002799171</v>
      </c>
      <c r="D28" s="56">
        <f t="shared" si="1"/>
        <v>296</v>
      </c>
      <c r="E28" s="56">
        <f t="shared" si="1"/>
        <v>161.16545893719811</v>
      </c>
      <c r="F28" s="56">
        <f t="shared" si="1"/>
        <v>7586.3233143617745</v>
      </c>
      <c r="G28" s="56">
        <f t="shared" si="1"/>
        <v>20533.639356853593</v>
      </c>
      <c r="H28" s="15" t="s">
        <v>40</v>
      </c>
    </row>
    <row r="29" spans="2:8" ht="21" customHeight="1">
      <c r="C29" s="16"/>
      <c r="D29" s="16"/>
      <c r="E29" s="16"/>
      <c r="F29" s="16"/>
      <c r="G29" s="16"/>
    </row>
    <row r="30" spans="2:8" ht="21" customHeight="1">
      <c r="B30" s="14" t="s">
        <v>264</v>
      </c>
      <c r="C30" s="56">
        <f t="shared" ref="C30:G30" si="2">C20+C22+C28</f>
        <v>13578.015605778146</v>
      </c>
      <c r="D30" s="56">
        <f t="shared" si="2"/>
        <v>1283</v>
      </c>
      <c r="E30" s="56">
        <f t="shared" si="2"/>
        <v>1128.2682042184322</v>
      </c>
      <c r="F30" s="56">
        <f t="shared" si="2"/>
        <v>11737.267421829358</v>
      </c>
      <c r="G30" s="56">
        <f t="shared" si="2"/>
        <v>21365.939476659525</v>
      </c>
      <c r="H30" s="15" t="s">
        <v>41</v>
      </c>
    </row>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B1:H40"/>
  <sheetViews>
    <sheetView showGridLines="0" rightToLeft="1" view="pageBreakPreview" zoomScale="115" zoomScaleNormal="6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733</v>
      </c>
      <c r="C6" s="193"/>
      <c r="D6" s="193"/>
      <c r="E6" s="193"/>
      <c r="F6" s="193"/>
      <c r="G6" s="193"/>
      <c r="H6" s="193"/>
    </row>
    <row r="7" spans="2:8" ht="20.399999999999999">
      <c r="B7" s="194" t="s">
        <v>439</v>
      </c>
      <c r="C7" s="194"/>
      <c r="D7" s="194"/>
      <c r="E7" s="194"/>
      <c r="F7" s="194"/>
      <c r="G7" s="194"/>
      <c r="H7" s="194"/>
    </row>
    <row r="8" spans="2:8" ht="20.25" customHeight="1">
      <c r="B8" s="209" t="str">
        <f>'31A'!B8:H8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731</v>
      </c>
      <c r="C11" s="69"/>
      <c r="D11" s="69"/>
      <c r="E11" s="69"/>
      <c r="F11" s="71"/>
      <c r="G11" s="71"/>
      <c r="H11" s="54" t="s">
        <v>732</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20.773823129980986</v>
      </c>
      <c r="D15" s="55">
        <v>96</v>
      </c>
      <c r="E15" s="55">
        <v>-16.695970763300217</v>
      </c>
      <c r="F15" s="55">
        <v>0.1523646442687919</v>
      </c>
      <c r="G15" s="55">
        <v>-347.42327286445868</v>
      </c>
      <c r="H15" s="13" t="s">
        <v>32</v>
      </c>
    </row>
    <row r="16" spans="2:8" ht="21" customHeight="1">
      <c r="B16" s="12" t="s">
        <v>297</v>
      </c>
      <c r="C16" s="55">
        <v>10.518689999999999</v>
      </c>
      <c r="D16" s="55">
        <v>3</v>
      </c>
      <c r="E16" s="55">
        <v>2.2428499999999993</v>
      </c>
      <c r="F16" s="55">
        <v>-1.2455664016623732E-2</v>
      </c>
      <c r="G16" s="55">
        <v>0.30605459807049123</v>
      </c>
      <c r="H16" s="13" t="s">
        <v>298</v>
      </c>
    </row>
    <row r="17" spans="2:8" ht="21" customHeight="1">
      <c r="B17" s="12" t="s">
        <v>566</v>
      </c>
      <c r="C17" s="55">
        <v>246.02438000000001</v>
      </c>
      <c r="D17" s="55">
        <v>107</v>
      </c>
      <c r="E17" s="55">
        <v>141.95744847656198</v>
      </c>
      <c r="F17" s="55">
        <v>80.049115407247797</v>
      </c>
      <c r="G17" s="55">
        <v>96.914274720635547</v>
      </c>
      <c r="H17" s="13" t="s">
        <v>23</v>
      </c>
    </row>
    <row r="18" spans="2:8" ht="21" customHeight="1">
      <c r="B18" s="12" t="s">
        <v>34</v>
      </c>
      <c r="C18" s="55">
        <v>5.5860399999999997</v>
      </c>
      <c r="D18" s="55">
        <v>3</v>
      </c>
      <c r="E18" s="55">
        <v>1.1246446000000001</v>
      </c>
      <c r="F18" s="55">
        <v>-9.5124779435897651</v>
      </c>
      <c r="G18" s="55">
        <v>2.7115981624569869</v>
      </c>
      <c r="H18" s="13" t="s">
        <v>24</v>
      </c>
    </row>
    <row r="19" spans="2:8" ht="21" customHeight="1">
      <c r="B19" s="12" t="s">
        <v>564</v>
      </c>
      <c r="C19" s="55">
        <v>40.756174999999992</v>
      </c>
      <c r="D19" s="55">
        <v>27</v>
      </c>
      <c r="E19" s="55">
        <v>15.337268359999999</v>
      </c>
      <c r="F19" s="55">
        <v>7.433738544726757</v>
      </c>
      <c r="G19" s="55">
        <v>4.9368610391522472</v>
      </c>
      <c r="H19" s="13" t="s">
        <v>563</v>
      </c>
    </row>
    <row r="20" spans="2:8" ht="21" customHeight="1">
      <c r="B20" s="14" t="s">
        <v>42</v>
      </c>
      <c r="C20" s="56">
        <f t="shared" ref="C20:G20" si="0">C15+C16+C17+C18+C19</f>
        <v>323.65910812998101</v>
      </c>
      <c r="D20" s="56">
        <f t="shared" si="0"/>
        <v>236</v>
      </c>
      <c r="E20" s="56">
        <f t="shared" si="0"/>
        <v>143.96624067326175</v>
      </c>
      <c r="F20" s="56">
        <f t="shared" si="0"/>
        <v>78.110284988636963</v>
      </c>
      <c r="G20" s="56">
        <f t="shared" si="0"/>
        <v>-242.55448434414342</v>
      </c>
      <c r="H20" s="15" t="s">
        <v>38</v>
      </c>
    </row>
    <row r="21" spans="2:8" ht="21" customHeight="1">
      <c r="C21" s="16"/>
      <c r="D21" s="16"/>
      <c r="E21" s="16"/>
      <c r="F21" s="16"/>
      <c r="G21" s="16"/>
    </row>
    <row r="22" spans="2:8" ht="21" customHeight="1">
      <c r="B22" s="14" t="s">
        <v>43</v>
      </c>
      <c r="C22" s="56">
        <v>3351.7303655153528</v>
      </c>
      <c r="D22" s="56">
        <v>751</v>
      </c>
      <c r="E22" s="56">
        <v>461.34867717675496</v>
      </c>
      <c r="F22" s="56">
        <v>2750.1176890453703</v>
      </c>
      <c r="G22" s="56">
        <v>402.53925206248636</v>
      </c>
      <c r="H22" s="15" t="s">
        <v>39</v>
      </c>
    </row>
    <row r="23" spans="2:8" ht="21" customHeight="1">
      <c r="C23" s="16"/>
      <c r="D23" s="16"/>
      <c r="E23" s="16"/>
      <c r="F23" s="16"/>
      <c r="G23" s="16"/>
    </row>
    <row r="24" spans="2:8" ht="21" customHeight="1">
      <c r="B24" s="12" t="s">
        <v>35</v>
      </c>
      <c r="C24" s="55">
        <v>321.70289855072474</v>
      </c>
      <c r="D24" s="55">
        <v>13</v>
      </c>
      <c r="E24" s="55">
        <v>129.16787439613529</v>
      </c>
      <c r="F24" s="55">
        <v>201.00691404258032</v>
      </c>
      <c r="G24" s="55">
        <v>127.1425120772947</v>
      </c>
      <c r="H24" s="13" t="s">
        <v>25</v>
      </c>
    </row>
    <row r="25" spans="2:8" ht="21" customHeight="1">
      <c r="B25" s="12" t="s">
        <v>36</v>
      </c>
      <c r="C25" s="55">
        <v>0</v>
      </c>
      <c r="D25" s="55">
        <v>0</v>
      </c>
      <c r="E25" s="55">
        <v>0</v>
      </c>
      <c r="F25" s="55">
        <v>0</v>
      </c>
      <c r="G25" s="55">
        <v>0</v>
      </c>
      <c r="H25" s="13" t="s">
        <v>26</v>
      </c>
    </row>
    <row r="26" spans="2:8" ht="21" customHeight="1">
      <c r="B26" s="12" t="s">
        <v>37</v>
      </c>
      <c r="C26" s="55">
        <v>6982.4351921717871</v>
      </c>
      <c r="D26" s="55">
        <v>283</v>
      </c>
      <c r="E26" s="55">
        <v>0</v>
      </c>
      <c r="F26" s="55">
        <v>6865.7882827045551</v>
      </c>
      <c r="G26" s="55">
        <v>20079.169670923417</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7304.1380907225121</v>
      </c>
      <c r="D28" s="56">
        <f t="shared" si="1"/>
        <v>296</v>
      </c>
      <c r="E28" s="56">
        <f t="shared" si="1"/>
        <v>129.16787439613529</v>
      </c>
      <c r="F28" s="56">
        <f t="shared" si="1"/>
        <v>7066.7951967471354</v>
      </c>
      <c r="G28" s="56">
        <f t="shared" si="1"/>
        <v>20206.312183000711</v>
      </c>
      <c r="H28" s="15" t="s">
        <v>40</v>
      </c>
    </row>
    <row r="29" spans="2:8" ht="21" customHeight="1">
      <c r="C29" s="16"/>
      <c r="D29" s="16"/>
      <c r="E29" s="16"/>
      <c r="F29" s="16"/>
      <c r="G29" s="16"/>
    </row>
    <row r="30" spans="2:8" ht="21" customHeight="1">
      <c r="B30" s="14" t="s">
        <v>264</v>
      </c>
      <c r="C30" s="56">
        <f t="shared" ref="C30:G30" si="2">C20+C22+C28</f>
        <v>10979.527564367847</v>
      </c>
      <c r="D30" s="56">
        <f t="shared" si="2"/>
        <v>1283</v>
      </c>
      <c r="E30" s="56">
        <f t="shared" si="2"/>
        <v>734.48279224615203</v>
      </c>
      <c r="F30" s="56">
        <f t="shared" si="2"/>
        <v>9895.0231707811436</v>
      </c>
      <c r="G30" s="56">
        <f t="shared" si="2"/>
        <v>20366.296950719054</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B1:H40"/>
  <sheetViews>
    <sheetView showGridLines="0" rightToLeft="1" view="pageBreakPreview" zoomScale="115" zoomScaleNormal="6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734</v>
      </c>
      <c r="C6" s="193"/>
      <c r="D6" s="193"/>
      <c r="E6" s="193"/>
      <c r="F6" s="193"/>
      <c r="G6" s="193"/>
      <c r="H6" s="193"/>
    </row>
    <row r="7" spans="2:8" ht="20.399999999999999">
      <c r="B7" s="194" t="s">
        <v>441</v>
      </c>
      <c r="C7" s="194"/>
      <c r="D7" s="194"/>
      <c r="E7" s="194"/>
      <c r="F7" s="194"/>
      <c r="G7" s="194"/>
      <c r="H7" s="194"/>
    </row>
    <row r="8" spans="2:8" ht="20.25" customHeight="1">
      <c r="B8" s="209" t="str">
        <f>'31B'!B8:H8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735</v>
      </c>
      <c r="C11" s="69"/>
      <c r="D11" s="69"/>
      <c r="E11" s="69"/>
      <c r="F11" s="71"/>
      <c r="G11" s="71"/>
      <c r="H11" s="54" t="s">
        <v>736</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91686.942056371059</v>
      </c>
      <c r="D15" s="55">
        <v>6758</v>
      </c>
      <c r="E15" s="55">
        <v>32910.856392837988</v>
      </c>
      <c r="F15" s="55">
        <v>34567.92214420285</v>
      </c>
      <c r="G15" s="55">
        <v>87506.623511940197</v>
      </c>
      <c r="H15" s="13" t="s">
        <v>32</v>
      </c>
    </row>
    <row r="16" spans="2:8" ht="21" customHeight="1">
      <c r="B16" s="12" t="s">
        <v>297</v>
      </c>
      <c r="C16" s="55">
        <v>63228.999482396786</v>
      </c>
      <c r="D16" s="55">
        <v>25229</v>
      </c>
      <c r="E16" s="55">
        <v>17052.111696888493</v>
      </c>
      <c r="F16" s="55">
        <v>10061.33473218021</v>
      </c>
      <c r="G16" s="55">
        <v>30119.318561359632</v>
      </c>
      <c r="H16" s="13" t="s">
        <v>298</v>
      </c>
    </row>
    <row r="17" spans="2:8" ht="21" customHeight="1">
      <c r="B17" s="12" t="s">
        <v>566</v>
      </c>
      <c r="C17" s="55">
        <v>322324.09870956629</v>
      </c>
      <c r="D17" s="55">
        <v>287262</v>
      </c>
      <c r="E17" s="55">
        <v>133357.74462409993</v>
      </c>
      <c r="F17" s="55">
        <v>295384.65151963662</v>
      </c>
      <c r="G17" s="55">
        <v>192399.52916296804</v>
      </c>
      <c r="H17" s="13" t="s">
        <v>23</v>
      </c>
    </row>
    <row r="18" spans="2:8" ht="21" customHeight="1">
      <c r="B18" s="12" t="s">
        <v>34</v>
      </c>
      <c r="C18" s="55">
        <v>47522.440926133415</v>
      </c>
      <c r="D18" s="55">
        <v>1930</v>
      </c>
      <c r="E18" s="55">
        <v>22643.578150380174</v>
      </c>
      <c r="F18" s="55">
        <v>16758.836504704079</v>
      </c>
      <c r="G18" s="55">
        <v>51122.151491779834</v>
      </c>
      <c r="H18" s="13" t="s">
        <v>24</v>
      </c>
    </row>
    <row r="19" spans="2:8" ht="21" customHeight="1">
      <c r="B19" s="12" t="s">
        <v>564</v>
      </c>
      <c r="C19" s="55">
        <v>40286.192081564324</v>
      </c>
      <c r="D19" s="55">
        <v>12533</v>
      </c>
      <c r="E19" s="55">
        <v>21439.618164665782</v>
      </c>
      <c r="F19" s="55">
        <v>5874.0377883180799</v>
      </c>
      <c r="G19" s="55">
        <v>33952.152427099776</v>
      </c>
      <c r="H19" s="13" t="s">
        <v>563</v>
      </c>
    </row>
    <row r="20" spans="2:8" ht="21" customHeight="1">
      <c r="B20" s="14" t="s">
        <v>42</v>
      </c>
      <c r="C20" s="56">
        <f t="shared" ref="C20:G20" si="0">C15+C16+C17+C18+C19</f>
        <v>565048.67325603182</v>
      </c>
      <c r="D20" s="56">
        <f t="shared" si="0"/>
        <v>333712</v>
      </c>
      <c r="E20" s="56">
        <f t="shared" si="0"/>
        <v>227403.90902887235</v>
      </c>
      <c r="F20" s="56">
        <f t="shared" si="0"/>
        <v>362646.78268904187</v>
      </c>
      <c r="G20" s="56">
        <f t="shared" si="0"/>
        <v>395099.77515514748</v>
      </c>
      <c r="H20" s="15" t="s">
        <v>38</v>
      </c>
    </row>
    <row r="21" spans="2:8" ht="21" customHeight="1">
      <c r="C21" s="16"/>
      <c r="D21" s="16"/>
      <c r="E21" s="16"/>
      <c r="F21" s="16"/>
      <c r="G21" s="16"/>
    </row>
    <row r="22" spans="2:8" ht="21" customHeight="1">
      <c r="B22" s="14" t="s">
        <v>43</v>
      </c>
      <c r="C22" s="56">
        <v>850154.75499778916</v>
      </c>
      <c r="D22" s="56">
        <v>73929</v>
      </c>
      <c r="E22" s="56">
        <v>132783.81001072875</v>
      </c>
      <c r="F22" s="56">
        <v>772397.27111098706</v>
      </c>
      <c r="G22" s="56">
        <v>244737.75597541488</v>
      </c>
      <c r="H22" s="15" t="s">
        <v>39</v>
      </c>
    </row>
    <row r="23" spans="2:8" ht="21" customHeight="1">
      <c r="C23" s="16"/>
      <c r="D23" s="16"/>
      <c r="E23" s="16"/>
      <c r="F23" s="16"/>
      <c r="G23" s="16"/>
    </row>
    <row r="24" spans="2:8" ht="21" customHeight="1">
      <c r="B24" s="12" t="s">
        <v>35</v>
      </c>
      <c r="C24" s="55">
        <v>25714.113331467834</v>
      </c>
      <c r="D24" s="55">
        <v>1564</v>
      </c>
      <c r="E24" s="55">
        <v>7511.5649352951041</v>
      </c>
      <c r="F24" s="55">
        <v>14268.520897568367</v>
      </c>
      <c r="G24" s="55">
        <v>22078.127798669404</v>
      </c>
      <c r="H24" s="13" t="s">
        <v>25</v>
      </c>
    </row>
    <row r="25" spans="2:8" ht="21" customHeight="1">
      <c r="B25" s="12" t="s">
        <v>36</v>
      </c>
      <c r="C25" s="55">
        <v>333.19144000000006</v>
      </c>
      <c r="D25" s="55">
        <v>90</v>
      </c>
      <c r="E25" s="55">
        <v>16.23657</v>
      </c>
      <c r="F25" s="55">
        <v>2639.4534333879192</v>
      </c>
      <c r="G25" s="55">
        <v>126</v>
      </c>
      <c r="H25" s="13" t="s">
        <v>26</v>
      </c>
    </row>
    <row r="26" spans="2:8" ht="21" customHeight="1">
      <c r="B26" s="12" t="s">
        <v>37</v>
      </c>
      <c r="C26" s="55">
        <v>151006.1180526556</v>
      </c>
      <c r="D26" s="55">
        <v>8241</v>
      </c>
      <c r="E26" s="55">
        <v>201.10228566670068</v>
      </c>
      <c r="F26" s="55">
        <v>115386.64681671781</v>
      </c>
      <c r="G26" s="55">
        <v>532957.54333527957</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177053.42282412344</v>
      </c>
      <c r="D28" s="56">
        <f t="shared" si="1"/>
        <v>9895</v>
      </c>
      <c r="E28" s="56">
        <f t="shared" si="1"/>
        <v>7728.9037909618046</v>
      </c>
      <c r="F28" s="56">
        <f t="shared" si="1"/>
        <v>132294.6211476741</v>
      </c>
      <c r="G28" s="56">
        <f t="shared" si="1"/>
        <v>555161.67113394896</v>
      </c>
      <c r="H28" s="15" t="s">
        <v>40</v>
      </c>
    </row>
    <row r="29" spans="2:8" ht="21" customHeight="1">
      <c r="C29" s="16"/>
      <c r="D29" s="16"/>
      <c r="E29" s="16"/>
      <c r="F29" s="16"/>
      <c r="G29" s="16"/>
    </row>
    <row r="30" spans="2:8" ht="21" customHeight="1">
      <c r="B30" s="14" t="s">
        <v>264</v>
      </c>
      <c r="C30" s="56">
        <f t="shared" ref="C30:G30" si="2">C20+C22+C28</f>
        <v>1592256.8510779445</v>
      </c>
      <c r="D30" s="56">
        <f t="shared" si="2"/>
        <v>417536</v>
      </c>
      <c r="E30" s="56">
        <f t="shared" si="2"/>
        <v>367916.62283056288</v>
      </c>
      <c r="F30" s="56">
        <f t="shared" si="2"/>
        <v>1267338.674947703</v>
      </c>
      <c r="G30" s="56">
        <f t="shared" si="2"/>
        <v>1194999.2022645113</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739</v>
      </c>
      <c r="C6" s="193"/>
      <c r="D6" s="193"/>
      <c r="E6" s="193"/>
      <c r="F6" s="193"/>
      <c r="G6" s="193"/>
      <c r="H6" s="193"/>
    </row>
    <row r="7" spans="2:8" ht="20.399999999999999">
      <c r="B7" s="194" t="s">
        <v>443</v>
      </c>
      <c r="C7" s="194"/>
      <c r="D7" s="194"/>
      <c r="E7" s="194"/>
      <c r="F7" s="194"/>
      <c r="G7" s="194"/>
      <c r="H7" s="194"/>
    </row>
    <row r="8" spans="2:8" ht="20.25" customHeight="1">
      <c r="B8" s="209" t="str">
        <f>'32A'!B8:H8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737</v>
      </c>
      <c r="C11" s="69"/>
      <c r="D11" s="69"/>
      <c r="E11" s="69"/>
      <c r="F11" s="71"/>
      <c r="G11" s="71"/>
      <c r="H11" s="54" t="s">
        <v>738</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11895.090364465785</v>
      </c>
      <c r="D15" s="55">
        <v>6758</v>
      </c>
      <c r="E15" s="55">
        <v>7074.8143020515545</v>
      </c>
      <c r="F15" s="55">
        <v>10373.831341921283</v>
      </c>
      <c r="G15" s="55">
        <v>19451.688755381896</v>
      </c>
      <c r="H15" s="13" t="s">
        <v>32</v>
      </c>
    </row>
    <row r="16" spans="2:8" ht="21" customHeight="1">
      <c r="B16" s="12" t="s">
        <v>297</v>
      </c>
      <c r="C16" s="55">
        <v>25758.82987722984</v>
      </c>
      <c r="D16" s="55">
        <v>25229</v>
      </c>
      <c r="E16" s="55">
        <v>8477.1504225481967</v>
      </c>
      <c r="F16" s="55">
        <v>5044.6178717079265</v>
      </c>
      <c r="G16" s="55">
        <v>17826.246312993186</v>
      </c>
      <c r="H16" s="13" t="s">
        <v>298</v>
      </c>
    </row>
    <row r="17" spans="2:8" ht="21" customHeight="1">
      <c r="B17" s="12" t="s">
        <v>566</v>
      </c>
      <c r="C17" s="55">
        <v>225348.26654305769</v>
      </c>
      <c r="D17" s="55">
        <v>287262</v>
      </c>
      <c r="E17" s="55">
        <v>83939.56471682046</v>
      </c>
      <c r="F17" s="55">
        <v>190814.46915530888</v>
      </c>
      <c r="G17" s="55">
        <v>131218.54705196264</v>
      </c>
      <c r="H17" s="13" t="s">
        <v>23</v>
      </c>
    </row>
    <row r="18" spans="2:8" ht="21" customHeight="1">
      <c r="B18" s="12" t="s">
        <v>34</v>
      </c>
      <c r="C18" s="55">
        <v>4618.7583498327695</v>
      </c>
      <c r="D18" s="55">
        <v>1930</v>
      </c>
      <c r="E18" s="55">
        <v>4399.0932262815222</v>
      </c>
      <c r="F18" s="55">
        <v>2223.0045983225659</v>
      </c>
      <c r="G18" s="55">
        <v>20513.330335678042</v>
      </c>
      <c r="H18" s="13" t="s">
        <v>24</v>
      </c>
    </row>
    <row r="19" spans="2:8" ht="21" customHeight="1">
      <c r="B19" s="12" t="s">
        <v>564</v>
      </c>
      <c r="C19" s="55">
        <v>11915.749496116821</v>
      </c>
      <c r="D19" s="55">
        <v>12533</v>
      </c>
      <c r="E19" s="55">
        <v>6184.3212229233031</v>
      </c>
      <c r="F19" s="55">
        <v>1592.4218139842617</v>
      </c>
      <c r="G19" s="55">
        <v>12211.822509495971</v>
      </c>
      <c r="H19" s="13" t="s">
        <v>563</v>
      </c>
    </row>
    <row r="20" spans="2:8" ht="21" customHeight="1">
      <c r="B20" s="14" t="s">
        <v>42</v>
      </c>
      <c r="C20" s="56">
        <f t="shared" ref="C20:G20" si="0">C15+C16+C17+C18+C19</f>
        <v>279536.69463070296</v>
      </c>
      <c r="D20" s="56">
        <f t="shared" si="0"/>
        <v>333712</v>
      </c>
      <c r="E20" s="56">
        <f t="shared" si="0"/>
        <v>110074.94389062503</v>
      </c>
      <c r="F20" s="56">
        <f t="shared" si="0"/>
        <v>210048.3447812449</v>
      </c>
      <c r="G20" s="56">
        <f t="shared" si="0"/>
        <v>201221.63496551174</v>
      </c>
      <c r="H20" s="15" t="s">
        <v>38</v>
      </c>
    </row>
    <row r="21" spans="2:8" ht="21" customHeight="1">
      <c r="C21" s="16"/>
      <c r="D21" s="16"/>
      <c r="E21" s="16"/>
      <c r="F21" s="16"/>
      <c r="G21" s="16"/>
    </row>
    <row r="22" spans="2:8" ht="21" customHeight="1">
      <c r="B22" s="14" t="s">
        <v>43</v>
      </c>
      <c r="C22" s="56">
        <v>337883.2472623589</v>
      </c>
      <c r="D22" s="56">
        <v>73929</v>
      </c>
      <c r="E22" s="56">
        <v>82359.942746815679</v>
      </c>
      <c r="F22" s="56">
        <v>338171.93540984049</v>
      </c>
      <c r="G22" s="56">
        <v>92932.886854001947</v>
      </c>
      <c r="H22" s="15" t="s">
        <v>39</v>
      </c>
    </row>
    <row r="23" spans="2:8" ht="21" customHeight="1">
      <c r="C23" s="16"/>
      <c r="D23" s="16"/>
      <c r="E23" s="16"/>
      <c r="F23" s="16"/>
      <c r="G23" s="16"/>
    </row>
    <row r="24" spans="2:8" ht="21" customHeight="1">
      <c r="B24" s="12" t="s">
        <v>35</v>
      </c>
      <c r="C24" s="55">
        <v>5778.6000468441025</v>
      </c>
      <c r="D24" s="55">
        <v>1564</v>
      </c>
      <c r="E24" s="55">
        <v>2763.1804425254968</v>
      </c>
      <c r="F24" s="55">
        <v>3181.3489547426079</v>
      </c>
      <c r="G24" s="55">
        <v>5353.5792752768475</v>
      </c>
      <c r="H24" s="13" t="s">
        <v>25</v>
      </c>
    </row>
    <row r="25" spans="2:8" ht="21" customHeight="1">
      <c r="B25" s="12" t="s">
        <v>36</v>
      </c>
      <c r="C25" s="55">
        <v>77.394380000000069</v>
      </c>
      <c r="D25" s="55">
        <v>90</v>
      </c>
      <c r="E25" s="55">
        <v>4.9477600000000006</v>
      </c>
      <c r="F25" s="55">
        <v>350.29222806892449</v>
      </c>
      <c r="G25" s="55">
        <v>25.2</v>
      </c>
      <c r="H25" s="13" t="s">
        <v>26</v>
      </c>
    </row>
    <row r="26" spans="2:8" ht="21" customHeight="1">
      <c r="B26" s="12" t="s">
        <v>37</v>
      </c>
      <c r="C26" s="55">
        <v>146530.15574718654</v>
      </c>
      <c r="D26" s="55">
        <v>8241</v>
      </c>
      <c r="E26" s="55">
        <v>168.6834221987923</v>
      </c>
      <c r="F26" s="55">
        <v>114465.13304677389</v>
      </c>
      <c r="G26" s="55">
        <v>525388.95756960416</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152386.15017403063</v>
      </c>
      <c r="D28" s="56">
        <f t="shared" si="1"/>
        <v>9895</v>
      </c>
      <c r="E28" s="56">
        <f t="shared" si="1"/>
        <v>2936.8116247242892</v>
      </c>
      <c r="F28" s="56">
        <f t="shared" si="1"/>
        <v>117996.77422958543</v>
      </c>
      <c r="G28" s="56">
        <f t="shared" si="1"/>
        <v>530767.73684488097</v>
      </c>
      <c r="H28" s="15" t="s">
        <v>40</v>
      </c>
    </row>
    <row r="29" spans="2:8" ht="21" customHeight="1">
      <c r="C29" s="16"/>
      <c r="D29" s="16"/>
      <c r="E29" s="16"/>
      <c r="F29" s="16"/>
      <c r="G29" s="16"/>
    </row>
    <row r="30" spans="2:8" ht="21" customHeight="1">
      <c r="B30" s="14" t="s">
        <v>264</v>
      </c>
      <c r="C30" s="56">
        <f t="shared" ref="C30:G30" si="2">C20+C22+C28</f>
        <v>769806.09206709242</v>
      </c>
      <c r="D30" s="56">
        <f t="shared" si="2"/>
        <v>417536</v>
      </c>
      <c r="E30" s="56">
        <f t="shared" si="2"/>
        <v>195371.69826216501</v>
      </c>
      <c r="F30" s="56">
        <f t="shared" si="2"/>
        <v>666217.05442067084</v>
      </c>
      <c r="G30" s="56">
        <f t="shared" si="2"/>
        <v>824922.25866439473</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B1:H3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740</v>
      </c>
      <c r="C6" s="193"/>
      <c r="D6" s="193"/>
      <c r="E6" s="193"/>
      <c r="F6" s="193"/>
      <c r="G6" s="193"/>
      <c r="H6" s="193"/>
    </row>
    <row r="7" spans="2:8" ht="20.399999999999999">
      <c r="B7" s="194" t="s">
        <v>445</v>
      </c>
      <c r="C7" s="194"/>
      <c r="D7" s="194"/>
      <c r="E7" s="194"/>
      <c r="F7" s="194"/>
      <c r="G7" s="194"/>
      <c r="H7" s="194"/>
    </row>
    <row r="8" spans="2:8" ht="20.25" customHeight="1">
      <c r="B8" s="209" t="str">
        <f>'32B'!B8:H8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741</v>
      </c>
      <c r="C11" s="69"/>
      <c r="D11" s="69"/>
      <c r="E11" s="69"/>
      <c r="F11" s="71"/>
      <c r="G11" s="71"/>
      <c r="H11" s="54" t="s">
        <v>742</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32623.742831773823</v>
      </c>
      <c r="D15" s="55">
        <v>1530</v>
      </c>
      <c r="E15" s="55">
        <v>14309.843788096603</v>
      </c>
      <c r="F15" s="55">
        <v>9036.0910780586346</v>
      </c>
      <c r="G15" s="55">
        <v>18420.160111870715</v>
      </c>
      <c r="H15" s="13" t="s">
        <v>32</v>
      </c>
    </row>
    <row r="16" spans="2:8" ht="21" customHeight="1">
      <c r="B16" s="12" t="s">
        <v>297</v>
      </c>
      <c r="C16" s="55">
        <v>7233.4381264813464</v>
      </c>
      <c r="D16" s="55">
        <v>803</v>
      </c>
      <c r="E16" s="55">
        <v>3214.3801241530737</v>
      </c>
      <c r="F16" s="55">
        <v>1090.6405773835629</v>
      </c>
      <c r="G16" s="55">
        <v>948.30312113387276</v>
      </c>
      <c r="H16" s="13" t="s">
        <v>298</v>
      </c>
    </row>
    <row r="17" spans="2:8" ht="21" customHeight="1">
      <c r="B17" s="12" t="s">
        <v>566</v>
      </c>
      <c r="C17" s="55">
        <v>132199.76149332323</v>
      </c>
      <c r="D17" s="55">
        <v>155296.35999999999</v>
      </c>
      <c r="E17" s="55">
        <v>63670.048366770752</v>
      </c>
      <c r="F17" s="55">
        <v>102757.89853163455</v>
      </c>
      <c r="G17" s="55">
        <v>73191.695396409428</v>
      </c>
      <c r="H17" s="13" t="s">
        <v>23</v>
      </c>
    </row>
    <row r="18" spans="2:8" ht="21" customHeight="1">
      <c r="B18" s="12" t="s">
        <v>34</v>
      </c>
      <c r="C18" s="55">
        <v>11300.244276260206</v>
      </c>
      <c r="D18" s="55">
        <v>551</v>
      </c>
      <c r="E18" s="55">
        <v>6554.0850854519322</v>
      </c>
      <c r="F18" s="55">
        <v>3101.7969489068878</v>
      </c>
      <c r="G18" s="55">
        <v>11408.056666879047</v>
      </c>
      <c r="H18" s="13" t="s">
        <v>24</v>
      </c>
    </row>
    <row r="19" spans="2:8" ht="21" customHeight="1">
      <c r="B19" s="12" t="s">
        <v>564</v>
      </c>
      <c r="C19" s="55">
        <v>17614.912595706457</v>
      </c>
      <c r="D19" s="55">
        <v>2466</v>
      </c>
      <c r="E19" s="55">
        <v>8234.7123581857613</v>
      </c>
      <c r="F19" s="55">
        <v>1963.8557044304789</v>
      </c>
      <c r="G19" s="55">
        <v>9579.6766768531943</v>
      </c>
      <c r="H19" s="13" t="s">
        <v>563</v>
      </c>
    </row>
    <row r="20" spans="2:8" ht="21" customHeight="1">
      <c r="B20" s="14" t="s">
        <v>42</v>
      </c>
      <c r="C20" s="56">
        <f t="shared" ref="C20:G20" si="0">C15+C16+C17+C18+C19</f>
        <v>200972.09932354506</v>
      </c>
      <c r="D20" s="56">
        <f t="shared" si="0"/>
        <v>160646.35999999999</v>
      </c>
      <c r="E20" s="56">
        <f t="shared" si="0"/>
        <v>95983.069722658125</v>
      </c>
      <c r="F20" s="56">
        <f t="shared" si="0"/>
        <v>117950.28284041412</v>
      </c>
      <c r="G20" s="56">
        <f t="shared" si="0"/>
        <v>113547.89197314625</v>
      </c>
      <c r="H20" s="15" t="s">
        <v>38</v>
      </c>
    </row>
    <row r="21" spans="2:8" ht="21" customHeight="1">
      <c r="C21" s="16"/>
      <c r="D21" s="16"/>
      <c r="E21" s="16"/>
      <c r="F21" s="16"/>
      <c r="G21" s="16"/>
    </row>
    <row r="22" spans="2:8" ht="21" customHeight="1">
      <c r="B22" s="14" t="s">
        <v>43</v>
      </c>
      <c r="C22" s="56">
        <v>85137.606167709164</v>
      </c>
      <c r="D22" s="56">
        <v>12385</v>
      </c>
      <c r="E22" s="56">
        <v>33774.615939437674</v>
      </c>
      <c r="F22" s="56">
        <v>76130.438688892609</v>
      </c>
      <c r="G22" s="56">
        <v>13018.343672874218</v>
      </c>
      <c r="H22" s="15" t="s">
        <v>39</v>
      </c>
    </row>
    <row r="23" spans="2:8" ht="21" customHeight="1">
      <c r="C23" s="16"/>
      <c r="D23" s="16"/>
      <c r="E23" s="16"/>
      <c r="F23" s="16"/>
      <c r="G23" s="16"/>
    </row>
    <row r="24" spans="2:8" ht="21" customHeight="1">
      <c r="B24" s="12" t="s">
        <v>35</v>
      </c>
      <c r="C24" s="55">
        <v>4934.1112463705613</v>
      </c>
      <c r="D24" s="55">
        <v>126</v>
      </c>
      <c r="E24" s="55">
        <v>1539.4235488281245</v>
      </c>
      <c r="F24" s="55">
        <v>5108.3827492959326</v>
      </c>
      <c r="G24" s="55">
        <v>3799.9384059208842</v>
      </c>
      <c r="H24" s="13" t="s">
        <v>25</v>
      </c>
    </row>
    <row r="25" spans="2:8" ht="21" customHeight="1">
      <c r="B25" s="12" t="s">
        <v>36</v>
      </c>
      <c r="C25" s="55">
        <v>87587.239590000099</v>
      </c>
      <c r="D25" s="55">
        <v>30</v>
      </c>
      <c r="E25" s="55">
        <v>0</v>
      </c>
      <c r="F25" s="55">
        <v>30597.014199999998</v>
      </c>
      <c r="G25" s="55">
        <v>39536.700026779858</v>
      </c>
      <c r="H25" s="13" t="s">
        <v>26</v>
      </c>
    </row>
    <row r="26" spans="2:8" ht="21" customHeight="1">
      <c r="B26" s="12" t="s">
        <v>37</v>
      </c>
      <c r="C26" s="55">
        <v>20781.356517210319</v>
      </c>
      <c r="D26" s="55">
        <v>914</v>
      </c>
      <c r="E26" s="55">
        <v>15.379109426560696</v>
      </c>
      <c r="F26" s="55">
        <v>24962.826074300207</v>
      </c>
      <c r="G26" s="55">
        <v>99882.728935631239</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113302.70735358098</v>
      </c>
      <c r="D28" s="56">
        <f t="shared" si="1"/>
        <v>1070</v>
      </c>
      <c r="E28" s="56">
        <f t="shared" si="1"/>
        <v>1554.8026582546852</v>
      </c>
      <c r="F28" s="56">
        <f t="shared" si="1"/>
        <v>60668.223023596132</v>
      </c>
      <c r="G28" s="56">
        <f t="shared" si="1"/>
        <v>143219.36736833199</v>
      </c>
      <c r="H28" s="15" t="s">
        <v>40</v>
      </c>
    </row>
    <row r="29" spans="2:8" ht="21" customHeight="1">
      <c r="C29" s="16"/>
      <c r="D29" s="16"/>
      <c r="E29" s="16"/>
      <c r="F29" s="16"/>
      <c r="G29" s="16"/>
    </row>
    <row r="30" spans="2:8" ht="21" customHeight="1">
      <c r="B30" s="14" t="s">
        <v>264</v>
      </c>
      <c r="C30" s="56">
        <f t="shared" ref="C30:G30" si="2">C20+C22+C28</f>
        <v>399412.4128448352</v>
      </c>
      <c r="D30" s="56">
        <f t="shared" si="2"/>
        <v>174101.36</v>
      </c>
      <c r="E30" s="56">
        <f t="shared" si="2"/>
        <v>131312.48832035047</v>
      </c>
      <c r="F30" s="56">
        <f t="shared" si="2"/>
        <v>254748.94455290286</v>
      </c>
      <c r="G30" s="56">
        <f t="shared" si="2"/>
        <v>269785.6030143525</v>
      </c>
      <c r="H30" s="15" t="s">
        <v>41</v>
      </c>
    </row>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743</v>
      </c>
      <c r="C6" s="193"/>
      <c r="D6" s="193"/>
      <c r="E6" s="193"/>
      <c r="F6" s="193"/>
      <c r="G6" s="193"/>
      <c r="H6" s="193"/>
    </row>
    <row r="7" spans="2:8" ht="20.399999999999999">
      <c r="B7" s="194" t="s">
        <v>447</v>
      </c>
      <c r="C7" s="194"/>
      <c r="D7" s="194"/>
      <c r="E7" s="194"/>
      <c r="F7" s="194"/>
      <c r="G7" s="194"/>
      <c r="H7" s="194"/>
    </row>
    <row r="8" spans="2:8" ht="20.25" customHeight="1">
      <c r="B8" s="209" t="str">
        <f>'33A'!B8:H8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744</v>
      </c>
      <c r="C11" s="69"/>
      <c r="D11" s="69"/>
      <c r="E11" s="69"/>
      <c r="F11" s="71"/>
      <c r="G11" s="71"/>
      <c r="H11" s="54" t="s">
        <v>745</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32" t="s">
        <v>33</v>
      </c>
      <c r="C15" s="55">
        <v>6517.3480114268932</v>
      </c>
      <c r="D15" s="55">
        <v>1530</v>
      </c>
      <c r="E15" s="55">
        <v>3438.3111041903048</v>
      </c>
      <c r="F15" s="55">
        <v>901.20931292540979</v>
      </c>
      <c r="G15" s="55">
        <v>1996.9136229715889</v>
      </c>
      <c r="H15" s="13" t="s">
        <v>32</v>
      </c>
    </row>
    <row r="16" spans="2:8" ht="21" customHeight="1">
      <c r="B16" s="12" t="s">
        <v>297</v>
      </c>
      <c r="C16" s="55">
        <v>1066.0072524657371</v>
      </c>
      <c r="D16" s="55">
        <v>803</v>
      </c>
      <c r="E16" s="55">
        <v>465.55709409402294</v>
      </c>
      <c r="F16" s="55">
        <v>46.745117389020606</v>
      </c>
      <c r="G16" s="55">
        <v>58.48820939623343</v>
      </c>
      <c r="H16" s="13" t="s">
        <v>298</v>
      </c>
    </row>
    <row r="17" spans="2:8" ht="21" customHeight="1">
      <c r="B17" s="12" t="s">
        <v>566</v>
      </c>
      <c r="C17" s="55">
        <v>103401.78760146348</v>
      </c>
      <c r="D17" s="55">
        <v>155296.35999999999</v>
      </c>
      <c r="E17" s="55">
        <v>48601.453428307315</v>
      </c>
      <c r="F17" s="55">
        <v>87882.728193678311</v>
      </c>
      <c r="G17" s="55">
        <v>50155.739314277394</v>
      </c>
      <c r="H17" s="13" t="s">
        <v>23</v>
      </c>
    </row>
    <row r="18" spans="2:8" ht="21" customHeight="1">
      <c r="B18" s="12" t="s">
        <v>34</v>
      </c>
      <c r="C18" s="55">
        <v>3232.990721621215</v>
      </c>
      <c r="D18" s="55">
        <v>551</v>
      </c>
      <c r="E18" s="55">
        <v>1715.2650300279204</v>
      </c>
      <c r="F18" s="55">
        <v>699.27578531325696</v>
      </c>
      <c r="G18" s="55">
        <v>3661.8332994720099</v>
      </c>
      <c r="H18" s="13" t="s">
        <v>24</v>
      </c>
    </row>
    <row r="19" spans="2:8" ht="21" customHeight="1">
      <c r="B19" s="12" t="s">
        <v>564</v>
      </c>
      <c r="C19" s="55">
        <v>4630.1712764902768</v>
      </c>
      <c r="D19" s="55">
        <v>2466</v>
      </c>
      <c r="E19" s="55">
        <v>2002.2973723071593</v>
      </c>
      <c r="F19" s="55">
        <v>412.43013345539356</v>
      </c>
      <c r="G19" s="55">
        <v>-1582.8303542111835</v>
      </c>
      <c r="H19" s="13" t="s">
        <v>563</v>
      </c>
    </row>
    <row r="20" spans="2:8" ht="21" customHeight="1">
      <c r="B20" s="14" t="s">
        <v>42</v>
      </c>
      <c r="C20" s="56">
        <f t="shared" ref="C20:G20" si="0">C15+C16+C17+C18+C19</f>
        <v>118848.30486346761</v>
      </c>
      <c r="D20" s="56">
        <f t="shared" si="0"/>
        <v>160646.35999999999</v>
      </c>
      <c r="E20" s="56">
        <f t="shared" si="0"/>
        <v>56222.884028926725</v>
      </c>
      <c r="F20" s="56">
        <f t="shared" si="0"/>
        <v>89942.388542761386</v>
      </c>
      <c r="G20" s="56">
        <f t="shared" si="0"/>
        <v>54290.144091906048</v>
      </c>
      <c r="H20" s="15" t="s">
        <v>38</v>
      </c>
    </row>
    <row r="21" spans="2:8" ht="21" customHeight="1">
      <c r="C21" s="16"/>
      <c r="D21" s="16"/>
      <c r="E21" s="16"/>
      <c r="F21" s="16"/>
      <c r="G21" s="16"/>
    </row>
    <row r="22" spans="2:8" ht="21" customHeight="1">
      <c r="B22" s="14" t="s">
        <v>43</v>
      </c>
      <c r="C22" s="56">
        <v>66328.038902791479</v>
      </c>
      <c r="D22" s="56">
        <v>12385</v>
      </c>
      <c r="E22" s="56">
        <v>27747.886648232379</v>
      </c>
      <c r="F22" s="56">
        <v>55179.882845721993</v>
      </c>
      <c r="G22" s="56">
        <v>10395.763742141209</v>
      </c>
      <c r="H22" s="15" t="s">
        <v>39</v>
      </c>
    </row>
    <row r="23" spans="2:8" ht="21" customHeight="1">
      <c r="C23" s="16"/>
      <c r="D23" s="16"/>
      <c r="E23" s="16"/>
      <c r="F23" s="16"/>
      <c r="G23" s="16"/>
    </row>
    <row r="24" spans="2:8" ht="21" customHeight="1">
      <c r="B24" s="12" t="s">
        <v>35</v>
      </c>
      <c r="C24" s="55">
        <v>1743.5063189243756</v>
      </c>
      <c r="D24" s="55">
        <v>126</v>
      </c>
      <c r="E24" s="55">
        <v>679.32342493973476</v>
      </c>
      <c r="F24" s="55">
        <v>1746.6256436491469</v>
      </c>
      <c r="G24" s="55">
        <v>972.45688284814844</v>
      </c>
      <c r="H24" s="13" t="s">
        <v>25</v>
      </c>
    </row>
    <row r="25" spans="2:8" ht="21" customHeight="1">
      <c r="B25" s="12" t="s">
        <v>36</v>
      </c>
      <c r="C25" s="55">
        <v>53580.248362000093</v>
      </c>
      <c r="D25" s="55">
        <v>30</v>
      </c>
      <c r="E25" s="55">
        <v>0</v>
      </c>
      <c r="F25" s="55">
        <v>3148.8953359999991</v>
      </c>
      <c r="G25" s="55">
        <v>6733.1749450000079</v>
      </c>
      <c r="H25" s="13" t="s">
        <v>26</v>
      </c>
    </row>
    <row r="26" spans="2:8" ht="21" customHeight="1">
      <c r="B26" s="12" t="s">
        <v>37</v>
      </c>
      <c r="C26" s="55">
        <v>20632.997997904509</v>
      </c>
      <c r="D26" s="55">
        <v>914</v>
      </c>
      <c r="E26" s="55">
        <v>9.5914574455264887</v>
      </c>
      <c r="F26" s="55">
        <v>24951.307466804126</v>
      </c>
      <c r="G26" s="55">
        <v>97971.049424231052</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75956.752678828983</v>
      </c>
      <c r="D28" s="56">
        <f t="shared" si="1"/>
        <v>1070</v>
      </c>
      <c r="E28" s="56">
        <f t="shared" si="1"/>
        <v>688.91488238526131</v>
      </c>
      <c r="F28" s="56">
        <f t="shared" si="1"/>
        <v>29846.828446453274</v>
      </c>
      <c r="G28" s="56">
        <f t="shared" si="1"/>
        <v>105676.68125207922</v>
      </c>
      <c r="H28" s="15" t="s">
        <v>40</v>
      </c>
    </row>
    <row r="29" spans="2:8" ht="21" customHeight="1">
      <c r="C29" s="16"/>
      <c r="D29" s="16"/>
      <c r="E29" s="16"/>
      <c r="F29" s="16"/>
      <c r="G29" s="16"/>
    </row>
    <row r="30" spans="2:8" ht="21" customHeight="1">
      <c r="B30" s="14" t="s">
        <v>264</v>
      </c>
      <c r="C30" s="56">
        <f t="shared" ref="C30:G30" si="2">C20+C22+C28</f>
        <v>261133.09644508807</v>
      </c>
      <c r="D30" s="56">
        <f t="shared" si="2"/>
        <v>174101.36</v>
      </c>
      <c r="E30" s="56">
        <f t="shared" si="2"/>
        <v>84659.685559544363</v>
      </c>
      <c r="F30" s="56">
        <f t="shared" si="2"/>
        <v>174969.09983493664</v>
      </c>
      <c r="G30" s="56">
        <f t="shared" si="2"/>
        <v>170362.58908612648</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B1:H40"/>
  <sheetViews>
    <sheetView showGridLines="0" rightToLeft="1" view="pageBreakPreview" zoomScale="115" zoomScaleNormal="8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746</v>
      </c>
      <c r="C6" s="193"/>
      <c r="D6" s="193"/>
      <c r="E6" s="193"/>
      <c r="F6" s="193"/>
      <c r="G6" s="193"/>
      <c r="H6" s="193"/>
    </row>
    <row r="7" spans="2:8" ht="20.399999999999999">
      <c r="B7" s="194" t="s">
        <v>449</v>
      </c>
      <c r="C7" s="194"/>
      <c r="D7" s="194"/>
      <c r="E7" s="194"/>
      <c r="F7" s="194"/>
      <c r="G7" s="194"/>
      <c r="H7" s="194"/>
    </row>
    <row r="8" spans="2:8" ht="20.25" customHeight="1">
      <c r="B8" s="209" t="str">
        <f>'33B'!B8:H8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747</v>
      </c>
      <c r="C11" s="69"/>
      <c r="D11" s="69"/>
      <c r="E11" s="69"/>
      <c r="F11" s="71"/>
      <c r="G11" s="71"/>
      <c r="H11" s="54" t="s">
        <v>748</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08" t="s">
        <v>322</v>
      </c>
      <c r="D14" s="108" t="s">
        <v>328</v>
      </c>
      <c r="E14" s="108" t="s">
        <v>327</v>
      </c>
      <c r="F14" s="108" t="s">
        <v>325</v>
      </c>
      <c r="G14" s="108" t="s">
        <v>326</v>
      </c>
      <c r="H14" s="221"/>
    </row>
    <row r="15" spans="2:8" ht="21" customHeight="1">
      <c r="B15" s="12" t="s">
        <v>33</v>
      </c>
      <c r="C15" s="55">
        <v>37327.026659999996</v>
      </c>
      <c r="D15" s="55">
        <v>1067</v>
      </c>
      <c r="E15" s="55">
        <v>12694.442425666281</v>
      </c>
      <c r="F15" s="55">
        <v>46371.825640485346</v>
      </c>
      <c r="G15" s="55">
        <v>22635.900052061239</v>
      </c>
      <c r="H15" s="13" t="s">
        <v>32</v>
      </c>
    </row>
    <row r="16" spans="2:8" ht="21" customHeight="1">
      <c r="B16" s="12" t="s">
        <v>297</v>
      </c>
      <c r="C16" s="55">
        <v>9635.8991799999985</v>
      </c>
      <c r="D16" s="55">
        <v>546</v>
      </c>
      <c r="E16" s="55">
        <v>2887.4411602062692</v>
      </c>
      <c r="F16" s="55">
        <v>3159.9869800000001</v>
      </c>
      <c r="G16" s="55">
        <v>4744.8378827309625</v>
      </c>
      <c r="H16" s="13" t="s">
        <v>298</v>
      </c>
    </row>
    <row r="17" spans="2:8" ht="21" customHeight="1">
      <c r="B17" s="12" t="s">
        <v>566</v>
      </c>
      <c r="C17" s="55">
        <v>72990.007459999993</v>
      </c>
      <c r="D17" s="55">
        <v>64723</v>
      </c>
      <c r="E17" s="55">
        <v>37553.590090195219</v>
      </c>
      <c r="F17" s="55">
        <v>42934.718635485689</v>
      </c>
      <c r="G17" s="55">
        <v>70286.717349643091</v>
      </c>
      <c r="H17" s="13" t="s">
        <v>23</v>
      </c>
    </row>
    <row r="18" spans="2:8" ht="21" customHeight="1">
      <c r="B18" s="12" t="s">
        <v>34</v>
      </c>
      <c r="C18" s="55">
        <v>11576.708050000001</v>
      </c>
      <c r="D18" s="55">
        <v>199</v>
      </c>
      <c r="E18" s="55">
        <v>4631.9210656892683</v>
      </c>
      <c r="F18" s="55">
        <v>17576.921660152824</v>
      </c>
      <c r="G18" s="55">
        <v>10432.629470581078</v>
      </c>
      <c r="H18" s="13" t="s">
        <v>24</v>
      </c>
    </row>
    <row r="19" spans="2:8" ht="21" customHeight="1">
      <c r="B19" s="12" t="s">
        <v>564</v>
      </c>
      <c r="C19" s="55">
        <v>13864.301030000001</v>
      </c>
      <c r="D19" s="55">
        <v>986</v>
      </c>
      <c r="E19" s="55">
        <v>6966.1631825039112</v>
      </c>
      <c r="F19" s="55">
        <v>40305.37255</v>
      </c>
      <c r="G19" s="55">
        <v>9462.3143344102773</v>
      </c>
      <c r="H19" s="13" t="s">
        <v>563</v>
      </c>
    </row>
    <row r="20" spans="2:8" ht="21" customHeight="1">
      <c r="B20" s="14" t="s">
        <v>42</v>
      </c>
      <c r="C20" s="56">
        <f t="shared" ref="C20:G20" si="0">C15+C16+C17+C18+C19</f>
        <v>145393.94237999999</v>
      </c>
      <c r="D20" s="56">
        <f t="shared" si="0"/>
        <v>67521</v>
      </c>
      <c r="E20" s="56">
        <f t="shared" si="0"/>
        <v>64733.557924260953</v>
      </c>
      <c r="F20" s="56">
        <f t="shared" si="0"/>
        <v>150348.82546612385</v>
      </c>
      <c r="G20" s="56">
        <f t="shared" si="0"/>
        <v>117562.39908942665</v>
      </c>
      <c r="H20" s="15" t="s">
        <v>38</v>
      </c>
    </row>
    <row r="21" spans="2:8" ht="21" customHeight="1">
      <c r="C21" s="16"/>
      <c r="D21" s="16"/>
      <c r="E21" s="16"/>
      <c r="F21" s="16"/>
      <c r="G21" s="16"/>
    </row>
    <row r="22" spans="2:8" ht="21" customHeight="1">
      <c r="B22" s="14" t="s">
        <v>43</v>
      </c>
      <c r="C22" s="56">
        <v>41249.110726297768</v>
      </c>
      <c r="D22" s="56">
        <v>4981</v>
      </c>
      <c r="E22" s="56">
        <v>14138.876311789003</v>
      </c>
      <c r="F22" s="56">
        <v>26929.503531061484</v>
      </c>
      <c r="G22" s="56">
        <v>5855.7210453598527</v>
      </c>
      <c r="H22" s="15" t="s">
        <v>39</v>
      </c>
    </row>
    <row r="23" spans="2:8" ht="21" customHeight="1">
      <c r="C23" s="16"/>
      <c r="D23" s="16"/>
      <c r="E23" s="16"/>
      <c r="F23" s="16"/>
      <c r="G23" s="16"/>
    </row>
    <row r="24" spans="2:8" ht="21" customHeight="1">
      <c r="B24" s="12" t="s">
        <v>35</v>
      </c>
      <c r="C24" s="55">
        <v>3450.536791352657</v>
      </c>
      <c r="D24" s="55">
        <v>151</v>
      </c>
      <c r="E24" s="55">
        <v>709.90032172414703</v>
      </c>
      <c r="F24" s="55">
        <v>2424.6181790980372</v>
      </c>
      <c r="G24" s="55">
        <v>1341.1782797819255</v>
      </c>
      <c r="H24" s="13" t="s">
        <v>25</v>
      </c>
    </row>
    <row r="25" spans="2:8" ht="21" customHeight="1">
      <c r="B25" s="12" t="s">
        <v>36</v>
      </c>
      <c r="C25" s="55">
        <v>0</v>
      </c>
      <c r="D25" s="55">
        <v>0</v>
      </c>
      <c r="E25" s="55">
        <v>0</v>
      </c>
      <c r="F25" s="55">
        <v>0</v>
      </c>
      <c r="G25" s="55">
        <v>0</v>
      </c>
      <c r="H25" s="13" t="s">
        <v>26</v>
      </c>
    </row>
    <row r="26" spans="2:8" ht="21" customHeight="1">
      <c r="B26" s="12" t="s">
        <v>37</v>
      </c>
      <c r="C26" s="55">
        <v>8284.1357487089754</v>
      </c>
      <c r="D26" s="55">
        <v>378</v>
      </c>
      <c r="E26" s="55">
        <v>1.0336456371704954</v>
      </c>
      <c r="F26" s="55">
        <v>8196.2312844083062</v>
      </c>
      <c r="G26" s="55">
        <v>26034.110982876038</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11734.672540061632</v>
      </c>
      <c r="D28" s="56">
        <f t="shared" si="1"/>
        <v>529</v>
      </c>
      <c r="E28" s="56">
        <f t="shared" si="1"/>
        <v>710.93396736131751</v>
      </c>
      <c r="F28" s="56">
        <f t="shared" si="1"/>
        <v>10620.849463506343</v>
      </c>
      <c r="G28" s="56">
        <f t="shared" si="1"/>
        <v>27375.289262657963</v>
      </c>
      <c r="H28" s="15" t="s">
        <v>40</v>
      </c>
    </row>
    <row r="29" spans="2:8" ht="21" customHeight="1">
      <c r="C29" s="16"/>
      <c r="D29" s="16"/>
      <c r="E29" s="16"/>
      <c r="F29" s="16"/>
      <c r="G29" s="16"/>
    </row>
    <row r="30" spans="2:8" ht="21" customHeight="1">
      <c r="B30" s="14" t="s">
        <v>264</v>
      </c>
      <c r="C30" s="56">
        <f t="shared" ref="C30:G30" si="2">C20+C22+C28</f>
        <v>198377.72564635941</v>
      </c>
      <c r="D30" s="56">
        <f t="shared" si="2"/>
        <v>73031</v>
      </c>
      <c r="E30" s="56">
        <f t="shared" si="2"/>
        <v>79583.368203411272</v>
      </c>
      <c r="F30" s="56">
        <f t="shared" si="2"/>
        <v>187899.17846069168</v>
      </c>
      <c r="G30" s="56">
        <f t="shared" si="2"/>
        <v>150793.40939744445</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B1:H40"/>
  <sheetViews>
    <sheetView showGridLines="0" rightToLeft="1" view="pageBreakPreview" zoomScale="115" zoomScaleNormal="70" zoomScaleSheetLayoutView="115" workbookViewId="0">
      <selection activeCell="B6" sqref="B6:H8"/>
    </sheetView>
  </sheetViews>
  <sheetFormatPr defaultRowHeight="13.2"/>
  <cols>
    <col min="1" max="1" width="6.6640625" customWidth="1"/>
    <col min="2" max="2" width="39.6640625" bestFit="1" customWidth="1"/>
    <col min="3" max="7" width="12.6640625" customWidth="1"/>
    <col min="8" max="8" width="45.6640625" customWidth="1"/>
  </cols>
  <sheetData>
    <row r="1" spans="2:8" ht="15" customHeight="1"/>
    <row r="2" spans="2:8" ht="15" customHeight="1"/>
    <row r="3" spans="2:8" ht="15" customHeight="1"/>
    <row r="4" spans="2:8" ht="15" customHeight="1"/>
    <row r="5" spans="2:8" ht="15" customHeight="1"/>
    <row r="6" spans="2:8" ht="20.399999999999999">
      <c r="B6" s="193" t="s">
        <v>749</v>
      </c>
      <c r="C6" s="193"/>
      <c r="D6" s="193"/>
      <c r="E6" s="193"/>
      <c r="F6" s="193"/>
      <c r="G6" s="193"/>
      <c r="H6" s="193"/>
    </row>
    <row r="7" spans="2:8" ht="20.399999999999999">
      <c r="B7" s="194" t="s">
        <v>451</v>
      </c>
      <c r="C7" s="194"/>
      <c r="D7" s="194"/>
      <c r="E7" s="194"/>
      <c r="F7" s="194"/>
      <c r="G7" s="194"/>
      <c r="H7" s="194"/>
    </row>
    <row r="8" spans="2:8" ht="20.25" customHeight="1">
      <c r="B8" s="209" t="str">
        <f>'34A'!B8:H8</f>
        <v>(2021)</v>
      </c>
      <c r="C8" s="209"/>
      <c r="D8" s="209"/>
      <c r="E8" s="209"/>
      <c r="F8" s="209"/>
      <c r="G8" s="209"/>
      <c r="H8" s="209"/>
    </row>
    <row r="9" spans="2:8" ht="15" customHeight="1">
      <c r="B9" s="96"/>
      <c r="C9" s="96"/>
      <c r="D9" s="96"/>
      <c r="E9" s="96"/>
      <c r="F9" s="96"/>
      <c r="G9" s="96"/>
      <c r="H9" s="96"/>
    </row>
    <row r="10" spans="2:8" ht="15" customHeight="1"/>
    <row r="11" spans="2:8" s="28" customFormat="1" ht="15" customHeight="1">
      <c r="B11" s="7" t="s">
        <v>750</v>
      </c>
      <c r="C11" s="69"/>
      <c r="D11" s="69"/>
      <c r="E11" s="69"/>
      <c r="F11" s="71"/>
      <c r="G11" s="71"/>
      <c r="H11" s="54" t="s">
        <v>751</v>
      </c>
    </row>
    <row r="12" spans="2:8" s="28" customFormat="1" ht="15" customHeight="1">
      <c r="B12" s="7" t="s">
        <v>13</v>
      </c>
      <c r="C12" s="91"/>
      <c r="D12" s="29"/>
      <c r="E12" s="29"/>
      <c r="F12" s="29"/>
      <c r="G12" s="29"/>
      <c r="H12" s="8" t="s">
        <v>10</v>
      </c>
    </row>
    <row r="13" spans="2:8" ht="45" customHeight="1">
      <c r="B13" s="222" t="s">
        <v>300</v>
      </c>
      <c r="C13" s="107" t="s">
        <v>323</v>
      </c>
      <c r="D13" s="107" t="s">
        <v>337</v>
      </c>
      <c r="E13" s="107" t="s">
        <v>324</v>
      </c>
      <c r="F13" s="107" t="s">
        <v>338</v>
      </c>
      <c r="G13" s="107" t="s">
        <v>67</v>
      </c>
      <c r="H13" s="220" t="s">
        <v>9</v>
      </c>
    </row>
    <row r="14" spans="2:8" ht="45" customHeight="1">
      <c r="B14" s="221"/>
      <c r="C14" s="128" t="s">
        <v>322</v>
      </c>
      <c r="D14" s="128" t="s">
        <v>328</v>
      </c>
      <c r="E14" s="128" t="s">
        <v>327</v>
      </c>
      <c r="F14" s="128" t="s">
        <v>325</v>
      </c>
      <c r="G14" s="128" t="s">
        <v>326</v>
      </c>
      <c r="H14" s="221"/>
    </row>
    <row r="15" spans="2:8" ht="21" customHeight="1">
      <c r="B15" s="12" t="s">
        <v>33</v>
      </c>
      <c r="C15" s="55">
        <v>19809.302642418817</v>
      </c>
      <c r="D15" s="55">
        <v>1067</v>
      </c>
      <c r="E15" s="55">
        <v>7311.3320013923812</v>
      </c>
      <c r="F15" s="55">
        <v>11089.881482762174</v>
      </c>
      <c r="G15" s="55">
        <v>15379.153515021066</v>
      </c>
      <c r="H15" s="13" t="s">
        <v>32</v>
      </c>
    </row>
    <row r="16" spans="2:8" ht="21" customHeight="1">
      <c r="B16" s="12" t="s">
        <v>297</v>
      </c>
      <c r="C16" s="55">
        <v>1258.2503000000004</v>
      </c>
      <c r="D16" s="55">
        <v>546</v>
      </c>
      <c r="E16" s="55">
        <v>454.7465206119499</v>
      </c>
      <c r="F16" s="55">
        <v>146.49202842678122</v>
      </c>
      <c r="G16" s="55">
        <v>554.69129756886844</v>
      </c>
      <c r="H16" s="13" t="s">
        <v>298</v>
      </c>
    </row>
    <row r="17" spans="2:8" ht="21" customHeight="1">
      <c r="B17" s="12" t="s">
        <v>566</v>
      </c>
      <c r="C17" s="55">
        <v>63026.018360000002</v>
      </c>
      <c r="D17" s="55">
        <v>64723</v>
      </c>
      <c r="E17" s="55">
        <v>33783.11153210538</v>
      </c>
      <c r="F17" s="55">
        <v>35040.218189746534</v>
      </c>
      <c r="G17" s="55">
        <v>59244.137811410037</v>
      </c>
      <c r="H17" s="13" t="s">
        <v>23</v>
      </c>
    </row>
    <row r="18" spans="2:8" ht="21" customHeight="1">
      <c r="B18" s="12" t="s">
        <v>34</v>
      </c>
      <c r="C18" s="55">
        <v>-2803.858320626739</v>
      </c>
      <c r="D18" s="55">
        <v>199</v>
      </c>
      <c r="E18" s="55">
        <v>-4684.4661521513972</v>
      </c>
      <c r="F18" s="55">
        <v>3984.8033999203385</v>
      </c>
      <c r="G18" s="55">
        <v>-21156.627360938197</v>
      </c>
      <c r="H18" s="13" t="s">
        <v>24</v>
      </c>
    </row>
    <row r="19" spans="2:8" ht="21" customHeight="1">
      <c r="B19" s="12" t="s">
        <v>564</v>
      </c>
      <c r="C19" s="55">
        <v>3207.9153475480962</v>
      </c>
      <c r="D19" s="55">
        <v>986</v>
      </c>
      <c r="E19" s="55">
        <v>1282.0626356882926</v>
      </c>
      <c r="F19" s="55">
        <v>-1458.0117450693363</v>
      </c>
      <c r="G19" s="55">
        <v>1700.876729516657</v>
      </c>
      <c r="H19" s="13" t="s">
        <v>563</v>
      </c>
    </row>
    <row r="20" spans="2:8" ht="21" customHeight="1">
      <c r="B20" s="14" t="s">
        <v>42</v>
      </c>
      <c r="C20" s="56">
        <f t="shared" ref="C20:G20" si="0">C15+C16+C17+C18+C19</f>
        <v>84497.628329340179</v>
      </c>
      <c r="D20" s="56">
        <f t="shared" si="0"/>
        <v>67521</v>
      </c>
      <c r="E20" s="56">
        <f t="shared" si="0"/>
        <v>38146.786537646607</v>
      </c>
      <c r="F20" s="56">
        <f t="shared" si="0"/>
        <v>48803.383355786493</v>
      </c>
      <c r="G20" s="56">
        <f t="shared" si="0"/>
        <v>55722.231992578425</v>
      </c>
      <c r="H20" s="15" t="s">
        <v>38</v>
      </c>
    </row>
    <row r="21" spans="2:8" ht="21" customHeight="1">
      <c r="C21" s="16"/>
      <c r="D21" s="16"/>
      <c r="E21" s="16"/>
      <c r="F21" s="16"/>
      <c r="G21" s="16"/>
    </row>
    <row r="22" spans="2:8" ht="21" customHeight="1">
      <c r="B22" s="14" t="s">
        <v>43</v>
      </c>
      <c r="C22" s="56">
        <v>33627.241969304465</v>
      </c>
      <c r="D22" s="56">
        <v>4981</v>
      </c>
      <c r="E22" s="56">
        <v>10992.080768283757</v>
      </c>
      <c r="F22" s="56">
        <v>22003.524497270297</v>
      </c>
      <c r="G22" s="56">
        <v>3227.3530934541322</v>
      </c>
      <c r="H22" s="15" t="s">
        <v>39</v>
      </c>
    </row>
    <row r="23" spans="2:8" ht="21" customHeight="1">
      <c r="C23" s="16"/>
      <c r="D23" s="16"/>
      <c r="E23" s="16"/>
      <c r="F23" s="16"/>
      <c r="G23" s="16"/>
    </row>
    <row r="24" spans="2:8" ht="21" customHeight="1">
      <c r="B24" s="12" t="s">
        <v>35</v>
      </c>
      <c r="C24" s="55">
        <v>1191.3406181159421</v>
      </c>
      <c r="D24" s="55">
        <v>151</v>
      </c>
      <c r="E24" s="55">
        <v>431.82864285968253</v>
      </c>
      <c r="F24" s="55">
        <v>542.50904035345059</v>
      </c>
      <c r="G24" s="55">
        <v>241.88738961185416</v>
      </c>
      <c r="H24" s="13" t="s">
        <v>25</v>
      </c>
    </row>
    <row r="25" spans="2:8" ht="21" customHeight="1">
      <c r="B25" s="12" t="s">
        <v>36</v>
      </c>
      <c r="C25" s="55">
        <v>0</v>
      </c>
      <c r="D25" s="55">
        <v>0</v>
      </c>
      <c r="E25" s="55">
        <v>0</v>
      </c>
      <c r="F25" s="55">
        <v>0</v>
      </c>
      <c r="G25" s="55">
        <v>0</v>
      </c>
      <c r="H25" s="13" t="s">
        <v>26</v>
      </c>
    </row>
    <row r="26" spans="2:8" ht="21" customHeight="1">
      <c r="B26" s="12" t="s">
        <v>37</v>
      </c>
      <c r="C26" s="55">
        <v>8245.9336434497782</v>
      </c>
      <c r="D26" s="55">
        <v>378</v>
      </c>
      <c r="E26" s="55">
        <v>0.54997189209676323</v>
      </c>
      <c r="F26" s="55">
        <v>8194.551872095919</v>
      </c>
      <c r="G26" s="55">
        <v>26022.572467516762</v>
      </c>
      <c r="H26" s="13" t="s">
        <v>27</v>
      </c>
    </row>
    <row r="27" spans="2:8" ht="21" customHeight="1">
      <c r="B27" s="12" t="s">
        <v>565</v>
      </c>
      <c r="C27" s="55">
        <v>0</v>
      </c>
      <c r="D27" s="55">
        <v>0</v>
      </c>
      <c r="E27" s="55">
        <v>0</v>
      </c>
      <c r="F27" s="55">
        <v>0</v>
      </c>
      <c r="G27" s="55">
        <v>0</v>
      </c>
      <c r="H27" s="13" t="s">
        <v>28</v>
      </c>
    </row>
    <row r="28" spans="2:8" ht="21" customHeight="1">
      <c r="B28" s="14" t="s">
        <v>44</v>
      </c>
      <c r="C28" s="56">
        <f t="shared" ref="C28:G28" si="1">C24+C25+C26+C27</f>
        <v>9437.2742615657207</v>
      </c>
      <c r="D28" s="56">
        <f t="shared" si="1"/>
        <v>529</v>
      </c>
      <c r="E28" s="56">
        <f t="shared" si="1"/>
        <v>432.37861475177931</v>
      </c>
      <c r="F28" s="56">
        <f t="shared" si="1"/>
        <v>8737.0609124493694</v>
      </c>
      <c r="G28" s="56">
        <f t="shared" si="1"/>
        <v>26264.459857128615</v>
      </c>
      <c r="H28" s="15" t="s">
        <v>40</v>
      </c>
    </row>
    <row r="29" spans="2:8" ht="21" customHeight="1">
      <c r="C29" s="16"/>
      <c r="D29" s="16"/>
      <c r="E29" s="16"/>
      <c r="F29" s="16"/>
      <c r="G29" s="16"/>
    </row>
    <row r="30" spans="2:8" ht="21" customHeight="1">
      <c r="B30" s="14" t="s">
        <v>264</v>
      </c>
      <c r="C30" s="56">
        <f t="shared" ref="C30:G30" si="2">C20+C22+C28</f>
        <v>127562.14456021036</v>
      </c>
      <c r="D30" s="56">
        <f t="shared" si="2"/>
        <v>73031</v>
      </c>
      <c r="E30" s="56">
        <f t="shared" si="2"/>
        <v>49571.245920682144</v>
      </c>
      <c r="F30" s="56">
        <f t="shared" si="2"/>
        <v>79543.968765506157</v>
      </c>
      <c r="G30" s="56">
        <f t="shared" si="2"/>
        <v>85214.044943161178</v>
      </c>
      <c r="H30" s="15" t="s">
        <v>41</v>
      </c>
    </row>
    <row r="34" ht="12.75" customHeight="1"/>
    <row r="35" ht="12.75" customHeight="1"/>
    <row r="36" ht="12.75" customHeight="1"/>
    <row r="37" ht="12.75" customHeight="1"/>
    <row r="38" ht="12.75" customHeight="1"/>
    <row r="39" ht="12.75" customHeight="1"/>
    <row r="40" ht="12.75" customHeight="1"/>
  </sheetData>
  <mergeCells count="5">
    <mergeCell ref="B6:H6"/>
    <mergeCell ref="B7:H7"/>
    <mergeCell ref="B8:H8"/>
    <mergeCell ref="B13:B14"/>
    <mergeCell ref="H13:H14"/>
  </mergeCells>
  <printOptions horizontalCentered="1"/>
  <pageMargins left="0.25" right="0.25" top="0.75" bottom="0.75" header="0.3" footer="0.3"/>
  <pageSetup paperSize="9" scale="67" orientation="portrait" r:id="rId1"/>
  <headerFooter>
    <oddHeader>&amp;L&amp;"Calibri"&amp;10&amp;K317100CBUAE Classification: Public&amp;1#</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rightToLeft="1" view="pageBreakPreview" zoomScale="60" zoomScaleNormal="55" workbookViewId="0">
      <selection activeCell="A4" sqref="A4:N6"/>
    </sheetView>
  </sheetViews>
  <sheetFormatPr defaultRowHeight="15.6"/>
  <cols>
    <col min="1" max="1" width="14.44140625" style="139" customWidth="1"/>
    <col min="2" max="2" width="34.5546875" style="140" bestFit="1" customWidth="1"/>
    <col min="3" max="3" width="18" style="136" bestFit="1" customWidth="1"/>
    <col min="4" max="4" width="22.21875" style="143" bestFit="1" customWidth="1"/>
    <col min="5" max="5" width="24.109375" style="136" bestFit="1" customWidth="1"/>
    <col min="6" max="6" width="35.33203125" style="136" bestFit="1" customWidth="1"/>
    <col min="7" max="7" width="27.109375" style="136" bestFit="1" customWidth="1"/>
    <col min="8" max="8" width="16.33203125" style="136" bestFit="1" customWidth="1"/>
    <col min="9" max="9" width="54.6640625" style="136" bestFit="1" customWidth="1"/>
    <col min="10" max="10" width="27.88671875" style="136" bestFit="1" customWidth="1"/>
    <col min="11" max="11" width="21.33203125" style="136" bestFit="1" customWidth="1"/>
    <col min="12" max="12" width="19.77734375" style="136" bestFit="1" customWidth="1"/>
    <col min="13" max="13" width="44" style="141" customWidth="1"/>
    <col min="14" max="14" width="12" style="139" bestFit="1" customWidth="1"/>
    <col min="15" max="15" width="53.21875" style="133" bestFit="1" customWidth="1"/>
    <col min="16" max="16" width="23.77734375" style="133" bestFit="1" customWidth="1"/>
    <col min="17" max="17" width="19.6640625" style="133" bestFit="1" customWidth="1"/>
    <col min="18" max="18" width="125" style="133" bestFit="1" customWidth="1"/>
    <col min="19" max="19" width="67.33203125" style="133" bestFit="1" customWidth="1"/>
    <col min="20" max="20" width="26.5546875" style="133" bestFit="1" customWidth="1"/>
    <col min="21" max="21" width="10.77734375" style="133" bestFit="1" customWidth="1"/>
    <col min="22" max="27" width="8.88671875" style="133"/>
    <col min="28" max="28" width="2.21875" style="133" bestFit="1" customWidth="1"/>
    <col min="29" max="16384" width="8.88671875" style="133"/>
  </cols>
  <sheetData>
    <row r="1" spans="1:15" s="3" customFormat="1" ht="13.2">
      <c r="A1" s="137"/>
      <c r="F1" s="135"/>
      <c r="G1" s="135"/>
      <c r="H1" s="19"/>
      <c r="I1" s="135"/>
      <c r="J1" s="135"/>
      <c r="N1" s="137"/>
    </row>
    <row r="2" spans="1:15" s="3" customFormat="1" ht="13.2">
      <c r="A2" s="137"/>
      <c r="F2" s="135"/>
      <c r="G2" s="135"/>
      <c r="H2" s="19"/>
      <c r="I2" s="135"/>
      <c r="J2" s="135"/>
      <c r="N2" s="137"/>
    </row>
    <row r="3" spans="1:15" s="3" customFormat="1" ht="13.2">
      <c r="A3" s="137"/>
      <c r="F3" s="135"/>
      <c r="G3" s="135"/>
      <c r="H3" s="19"/>
      <c r="I3" s="135"/>
      <c r="J3" s="135"/>
      <c r="N3" s="137"/>
    </row>
    <row r="4" spans="1:15" s="3" customFormat="1" ht="20.399999999999999">
      <c r="A4" s="193" t="s">
        <v>906</v>
      </c>
      <c r="B4" s="225"/>
      <c r="C4" s="225"/>
      <c r="D4" s="225"/>
      <c r="E4" s="225"/>
      <c r="F4" s="225"/>
      <c r="G4" s="225"/>
      <c r="H4" s="225"/>
      <c r="I4" s="225"/>
      <c r="J4" s="225"/>
      <c r="K4" s="225"/>
      <c r="L4" s="225"/>
      <c r="M4" s="225"/>
      <c r="N4" s="226"/>
      <c r="O4" s="129"/>
    </row>
    <row r="5" spans="1:15" s="3" customFormat="1" ht="20.399999999999999">
      <c r="A5" s="194" t="s">
        <v>907</v>
      </c>
      <c r="B5" s="225"/>
      <c r="C5" s="225"/>
      <c r="D5" s="225"/>
      <c r="E5" s="225"/>
      <c r="F5" s="225"/>
      <c r="G5" s="225"/>
      <c r="H5" s="225"/>
      <c r="I5" s="225"/>
      <c r="J5" s="225"/>
      <c r="K5" s="225"/>
      <c r="L5" s="225"/>
      <c r="M5" s="225"/>
      <c r="N5" s="226"/>
      <c r="O5" s="130"/>
    </row>
    <row r="6" spans="1:15" s="3" customFormat="1" ht="13.8">
      <c r="A6" s="209">
        <v>2021</v>
      </c>
      <c r="B6" s="225"/>
      <c r="C6" s="225"/>
      <c r="D6" s="225"/>
      <c r="E6" s="225"/>
      <c r="F6" s="225"/>
      <c r="G6" s="225"/>
      <c r="H6" s="225"/>
      <c r="I6" s="225"/>
      <c r="J6" s="225"/>
      <c r="K6" s="225"/>
      <c r="L6" s="225"/>
      <c r="M6" s="225"/>
      <c r="N6" s="226"/>
      <c r="O6" s="131"/>
    </row>
    <row r="8" spans="1:15">
      <c r="A8" s="223" t="s">
        <v>900</v>
      </c>
      <c r="B8" s="223" t="s">
        <v>887</v>
      </c>
      <c r="C8" s="229" t="s">
        <v>908</v>
      </c>
      <c r="D8" s="229" t="s">
        <v>935</v>
      </c>
      <c r="E8" s="227" t="s">
        <v>939</v>
      </c>
      <c r="F8" s="227" t="s">
        <v>909</v>
      </c>
      <c r="G8" s="170" t="s">
        <v>893</v>
      </c>
      <c r="H8" s="170" t="s">
        <v>899</v>
      </c>
      <c r="I8" s="227" t="s">
        <v>910</v>
      </c>
      <c r="J8" s="227" t="s">
        <v>940</v>
      </c>
      <c r="K8" s="227" t="s">
        <v>936</v>
      </c>
      <c r="L8" s="227" t="s">
        <v>905</v>
      </c>
      <c r="M8" s="227" t="s">
        <v>892</v>
      </c>
      <c r="N8" s="223" t="s">
        <v>781</v>
      </c>
    </row>
    <row r="9" spans="1:15">
      <c r="A9" s="224"/>
      <c r="B9" s="224"/>
      <c r="C9" s="224"/>
      <c r="D9" s="224"/>
      <c r="E9" s="224"/>
      <c r="F9" s="224"/>
      <c r="G9" s="134" t="s">
        <v>894</v>
      </c>
      <c r="H9" s="134" t="s">
        <v>901</v>
      </c>
      <c r="I9" s="224"/>
      <c r="J9" s="224"/>
      <c r="K9" s="224"/>
      <c r="L9" s="224"/>
      <c r="M9" s="228"/>
      <c r="N9" s="224"/>
    </row>
    <row r="10" spans="1:15" ht="44.4" customHeight="1">
      <c r="A10" s="177">
        <v>1</v>
      </c>
      <c r="B10" s="178" t="s">
        <v>782</v>
      </c>
      <c r="C10" s="179" t="s">
        <v>902</v>
      </c>
      <c r="D10" s="180" t="s">
        <v>943</v>
      </c>
      <c r="E10" s="179" t="s">
        <v>937</v>
      </c>
      <c r="F10" s="179" t="s">
        <v>912</v>
      </c>
      <c r="G10" s="138" t="s">
        <v>895</v>
      </c>
      <c r="H10" s="175">
        <v>30885</v>
      </c>
      <c r="I10" s="179" t="s">
        <v>928</v>
      </c>
      <c r="J10" s="179" t="s">
        <v>946</v>
      </c>
      <c r="K10" s="180" t="s">
        <v>933</v>
      </c>
      <c r="L10" s="179" t="s">
        <v>932</v>
      </c>
      <c r="M10" s="181" t="s">
        <v>783</v>
      </c>
      <c r="N10" s="177">
        <v>1</v>
      </c>
    </row>
    <row r="11" spans="1:15" ht="44.4" customHeight="1">
      <c r="A11" s="177">
        <v>2</v>
      </c>
      <c r="B11" s="178" t="s">
        <v>784</v>
      </c>
      <c r="C11" s="179" t="s">
        <v>902</v>
      </c>
      <c r="D11" s="180" t="s">
        <v>943</v>
      </c>
      <c r="E11" s="179" t="s">
        <v>937</v>
      </c>
      <c r="F11" s="179" t="s">
        <v>554</v>
      </c>
      <c r="G11" s="142" t="s">
        <v>950</v>
      </c>
      <c r="H11" s="175">
        <v>31285</v>
      </c>
      <c r="I11" s="179" t="s">
        <v>552</v>
      </c>
      <c r="J11" s="179" t="s">
        <v>946</v>
      </c>
      <c r="K11" s="180" t="s">
        <v>933</v>
      </c>
      <c r="L11" s="179" t="s">
        <v>932</v>
      </c>
      <c r="M11" s="181" t="s">
        <v>889</v>
      </c>
      <c r="N11" s="177">
        <v>2</v>
      </c>
    </row>
    <row r="12" spans="1:15" ht="44.4" customHeight="1">
      <c r="A12" s="177">
        <v>3</v>
      </c>
      <c r="B12" s="178" t="s">
        <v>785</v>
      </c>
      <c r="C12" s="179" t="s">
        <v>902</v>
      </c>
      <c r="D12" s="180" t="s">
        <v>943</v>
      </c>
      <c r="E12" s="179" t="s">
        <v>937</v>
      </c>
      <c r="F12" s="179" t="s">
        <v>912</v>
      </c>
      <c r="G12" s="138" t="s">
        <v>896</v>
      </c>
      <c r="H12" s="144">
        <v>30902</v>
      </c>
      <c r="I12" s="179" t="s">
        <v>928</v>
      </c>
      <c r="J12" s="179" t="s">
        <v>946</v>
      </c>
      <c r="K12" s="180" t="s">
        <v>933</v>
      </c>
      <c r="L12" s="179" t="s">
        <v>932</v>
      </c>
      <c r="M12" s="181" t="s">
        <v>888</v>
      </c>
      <c r="N12" s="177">
        <v>3</v>
      </c>
    </row>
    <row r="13" spans="1:15" ht="44.4" customHeight="1">
      <c r="A13" s="177">
        <v>4</v>
      </c>
      <c r="B13" s="178" t="s">
        <v>786</v>
      </c>
      <c r="C13" s="179" t="s">
        <v>902</v>
      </c>
      <c r="D13" s="180" t="s">
        <v>943</v>
      </c>
      <c r="E13" s="179" t="s">
        <v>937</v>
      </c>
      <c r="F13" s="179" t="s">
        <v>912</v>
      </c>
      <c r="G13" s="138" t="s">
        <v>897</v>
      </c>
      <c r="H13" s="175">
        <v>30999</v>
      </c>
      <c r="I13" s="179" t="s">
        <v>928</v>
      </c>
      <c r="J13" s="179" t="s">
        <v>946</v>
      </c>
      <c r="K13" s="180" t="s">
        <v>933</v>
      </c>
      <c r="L13" s="179" t="s">
        <v>932</v>
      </c>
      <c r="M13" s="181" t="s">
        <v>787</v>
      </c>
      <c r="N13" s="177">
        <v>4</v>
      </c>
    </row>
    <row r="14" spans="1:15" ht="44.4" customHeight="1">
      <c r="A14" s="177">
        <v>5</v>
      </c>
      <c r="B14" s="178" t="s">
        <v>788</v>
      </c>
      <c r="C14" s="179" t="s">
        <v>902</v>
      </c>
      <c r="D14" s="180" t="s">
        <v>943</v>
      </c>
      <c r="E14" s="179" t="s">
        <v>937</v>
      </c>
      <c r="F14" s="179" t="s">
        <v>912</v>
      </c>
      <c r="G14" s="138" t="s">
        <v>898</v>
      </c>
      <c r="H14" s="175">
        <v>31000</v>
      </c>
      <c r="I14" s="179" t="s">
        <v>928</v>
      </c>
      <c r="J14" s="179" t="s">
        <v>946</v>
      </c>
      <c r="K14" s="180" t="s">
        <v>933</v>
      </c>
      <c r="L14" s="179" t="s">
        <v>932</v>
      </c>
      <c r="M14" s="181" t="s">
        <v>789</v>
      </c>
      <c r="N14" s="177">
        <v>5</v>
      </c>
    </row>
    <row r="15" spans="1:15" ht="44.4" customHeight="1">
      <c r="A15" s="182">
        <v>6</v>
      </c>
      <c r="B15" s="183" t="s">
        <v>790</v>
      </c>
      <c r="C15" s="184" t="s">
        <v>902</v>
      </c>
      <c r="D15" s="185" t="s">
        <v>943</v>
      </c>
      <c r="E15" s="184" t="s">
        <v>938</v>
      </c>
      <c r="F15" s="184" t="s">
        <v>912</v>
      </c>
      <c r="G15" s="186" t="s">
        <v>1023</v>
      </c>
      <c r="H15" s="176">
        <v>31031</v>
      </c>
      <c r="I15" s="184" t="s">
        <v>928</v>
      </c>
      <c r="J15" s="184" t="s">
        <v>942</v>
      </c>
      <c r="K15" s="185" t="s">
        <v>933</v>
      </c>
      <c r="L15" s="184" t="s">
        <v>932</v>
      </c>
      <c r="M15" s="187" t="s">
        <v>791</v>
      </c>
      <c r="N15" s="182">
        <v>6</v>
      </c>
    </row>
    <row r="16" spans="1:15" ht="44.4" customHeight="1">
      <c r="A16" s="177">
        <v>7</v>
      </c>
      <c r="B16" s="178" t="s">
        <v>792</v>
      </c>
      <c r="C16" s="179" t="s">
        <v>902</v>
      </c>
      <c r="D16" s="180" t="s">
        <v>943</v>
      </c>
      <c r="E16" s="179" t="s">
        <v>937</v>
      </c>
      <c r="F16" s="179" t="s">
        <v>912</v>
      </c>
      <c r="G16" s="138" t="s">
        <v>952</v>
      </c>
      <c r="H16" s="175">
        <v>36149</v>
      </c>
      <c r="I16" s="179" t="s">
        <v>928</v>
      </c>
      <c r="J16" s="179" t="s">
        <v>946</v>
      </c>
      <c r="K16" s="180" t="s">
        <v>933</v>
      </c>
      <c r="L16" s="179" t="s">
        <v>932</v>
      </c>
      <c r="M16" s="181" t="s">
        <v>793</v>
      </c>
      <c r="N16" s="177">
        <v>7</v>
      </c>
    </row>
    <row r="17" spans="1:14" ht="44.4" customHeight="1">
      <c r="A17" s="177">
        <v>8</v>
      </c>
      <c r="B17" s="178" t="s">
        <v>794</v>
      </c>
      <c r="C17" s="179" t="s">
        <v>902</v>
      </c>
      <c r="D17" s="180" t="s">
        <v>943</v>
      </c>
      <c r="E17" s="179" t="s">
        <v>937</v>
      </c>
      <c r="F17" s="179" t="s">
        <v>554</v>
      </c>
      <c r="G17" s="138" t="s">
        <v>953</v>
      </c>
      <c r="H17" s="175">
        <v>31038</v>
      </c>
      <c r="I17" s="179" t="s">
        <v>552</v>
      </c>
      <c r="J17" s="179" t="s">
        <v>946</v>
      </c>
      <c r="K17" s="180" t="s">
        <v>933</v>
      </c>
      <c r="L17" s="179" t="s">
        <v>932</v>
      </c>
      <c r="M17" s="181" t="s">
        <v>795</v>
      </c>
      <c r="N17" s="177">
        <v>8</v>
      </c>
    </row>
    <row r="18" spans="1:14" ht="44.4" customHeight="1">
      <c r="A18" s="177">
        <v>9</v>
      </c>
      <c r="B18" s="178" t="s">
        <v>796</v>
      </c>
      <c r="C18" s="179" t="s">
        <v>902</v>
      </c>
      <c r="D18" s="180" t="s">
        <v>943</v>
      </c>
      <c r="E18" s="179" t="s">
        <v>937</v>
      </c>
      <c r="F18" s="179" t="s">
        <v>912</v>
      </c>
      <c r="G18" s="138" t="s">
        <v>954</v>
      </c>
      <c r="H18" s="175">
        <v>31040</v>
      </c>
      <c r="I18" s="179" t="s">
        <v>928</v>
      </c>
      <c r="J18" s="179" t="s">
        <v>946</v>
      </c>
      <c r="K18" s="180" t="s">
        <v>933</v>
      </c>
      <c r="L18" s="179" t="s">
        <v>932</v>
      </c>
      <c r="M18" s="181" t="s">
        <v>797</v>
      </c>
      <c r="N18" s="177">
        <v>9</v>
      </c>
    </row>
    <row r="19" spans="1:14" ht="44.4" customHeight="1">
      <c r="A19" s="177">
        <v>10</v>
      </c>
      <c r="B19" s="178" t="s">
        <v>911</v>
      </c>
      <c r="C19" s="179" t="s">
        <v>902</v>
      </c>
      <c r="D19" s="180" t="s">
        <v>943</v>
      </c>
      <c r="E19" s="179" t="s">
        <v>937</v>
      </c>
      <c r="F19" s="179" t="s">
        <v>912</v>
      </c>
      <c r="G19" s="138" t="s">
        <v>955</v>
      </c>
      <c r="H19" s="175">
        <v>31040</v>
      </c>
      <c r="I19" s="179" t="s">
        <v>928</v>
      </c>
      <c r="J19" s="179" t="s">
        <v>946</v>
      </c>
      <c r="K19" s="180" t="s">
        <v>933</v>
      </c>
      <c r="L19" s="179" t="s">
        <v>932</v>
      </c>
      <c r="M19" s="181" t="s">
        <v>798</v>
      </c>
      <c r="N19" s="177">
        <v>10</v>
      </c>
    </row>
    <row r="20" spans="1:14" ht="44.4" customHeight="1">
      <c r="A20" s="177">
        <v>11</v>
      </c>
      <c r="B20" s="178" t="s">
        <v>799</v>
      </c>
      <c r="C20" s="179" t="s">
        <v>902</v>
      </c>
      <c r="D20" s="180" t="s">
        <v>943</v>
      </c>
      <c r="E20" s="179" t="s">
        <v>937</v>
      </c>
      <c r="F20" s="179" t="s">
        <v>912</v>
      </c>
      <c r="G20" s="138" t="s">
        <v>1024</v>
      </c>
      <c r="H20" s="175">
        <v>31041</v>
      </c>
      <c r="I20" s="179" t="s">
        <v>928</v>
      </c>
      <c r="J20" s="179" t="s">
        <v>946</v>
      </c>
      <c r="K20" s="180" t="s">
        <v>933</v>
      </c>
      <c r="L20" s="179" t="s">
        <v>932</v>
      </c>
      <c r="M20" s="181" t="s">
        <v>890</v>
      </c>
      <c r="N20" s="177">
        <v>11</v>
      </c>
    </row>
    <row r="21" spans="1:14" ht="44.4" customHeight="1">
      <c r="A21" s="182">
        <v>12</v>
      </c>
      <c r="B21" s="183" t="s">
        <v>800</v>
      </c>
      <c r="C21" s="184" t="s">
        <v>902</v>
      </c>
      <c r="D21" s="185" t="s">
        <v>943</v>
      </c>
      <c r="E21" s="184" t="s">
        <v>937</v>
      </c>
      <c r="F21" s="184" t="s">
        <v>554</v>
      </c>
      <c r="G21" s="186" t="s">
        <v>1025</v>
      </c>
      <c r="H21" s="176">
        <v>31041</v>
      </c>
      <c r="I21" s="184" t="s">
        <v>552</v>
      </c>
      <c r="J21" s="184" t="s">
        <v>946</v>
      </c>
      <c r="K21" s="185" t="s">
        <v>933</v>
      </c>
      <c r="L21" s="184" t="s">
        <v>932</v>
      </c>
      <c r="M21" s="187" t="s">
        <v>801</v>
      </c>
      <c r="N21" s="182">
        <v>12</v>
      </c>
    </row>
    <row r="22" spans="1:14" ht="44.4" customHeight="1">
      <c r="A22" s="182">
        <v>14</v>
      </c>
      <c r="B22" s="183" t="s">
        <v>802</v>
      </c>
      <c r="C22" s="184" t="s">
        <v>902</v>
      </c>
      <c r="D22" s="185" t="s">
        <v>943</v>
      </c>
      <c r="E22" s="184" t="s">
        <v>937</v>
      </c>
      <c r="F22" s="184" t="s">
        <v>912</v>
      </c>
      <c r="G22" s="186" t="s">
        <v>1026</v>
      </c>
      <c r="H22" s="176">
        <v>31045</v>
      </c>
      <c r="I22" s="184" t="s">
        <v>928</v>
      </c>
      <c r="J22" s="184" t="s">
        <v>946</v>
      </c>
      <c r="K22" s="185" t="s">
        <v>933</v>
      </c>
      <c r="L22" s="184" t="s">
        <v>932</v>
      </c>
      <c r="M22" s="187" t="s">
        <v>803</v>
      </c>
      <c r="N22" s="182">
        <v>14</v>
      </c>
    </row>
    <row r="23" spans="1:14" ht="44.4" customHeight="1">
      <c r="A23" s="182">
        <v>15</v>
      </c>
      <c r="B23" s="183" t="s">
        <v>804</v>
      </c>
      <c r="C23" s="184" t="s">
        <v>902</v>
      </c>
      <c r="D23" s="185" t="s">
        <v>943</v>
      </c>
      <c r="E23" s="184" t="s">
        <v>937</v>
      </c>
      <c r="F23" s="184" t="s">
        <v>912</v>
      </c>
      <c r="G23" s="186" t="s">
        <v>956</v>
      </c>
      <c r="H23" s="176">
        <v>31046</v>
      </c>
      <c r="I23" s="184" t="s">
        <v>928</v>
      </c>
      <c r="J23" s="184" t="s">
        <v>946</v>
      </c>
      <c r="K23" s="185" t="s">
        <v>933</v>
      </c>
      <c r="L23" s="184" t="s">
        <v>932</v>
      </c>
      <c r="M23" s="187" t="s">
        <v>914</v>
      </c>
      <c r="N23" s="182">
        <v>15</v>
      </c>
    </row>
    <row r="24" spans="1:14" ht="44.4" customHeight="1">
      <c r="A24" s="182">
        <v>16</v>
      </c>
      <c r="B24" s="183" t="s">
        <v>805</v>
      </c>
      <c r="C24" s="184" t="s">
        <v>902</v>
      </c>
      <c r="D24" s="185" t="s">
        <v>943</v>
      </c>
      <c r="E24" s="184" t="s">
        <v>937</v>
      </c>
      <c r="F24" s="184" t="s">
        <v>912</v>
      </c>
      <c r="G24" s="186" t="s">
        <v>957</v>
      </c>
      <c r="H24" s="176">
        <v>32807</v>
      </c>
      <c r="I24" s="184" t="s">
        <v>928</v>
      </c>
      <c r="J24" s="184" t="s">
        <v>946</v>
      </c>
      <c r="K24" s="185" t="s">
        <v>933</v>
      </c>
      <c r="L24" s="184" t="s">
        <v>932</v>
      </c>
      <c r="M24" s="187" t="s">
        <v>915</v>
      </c>
      <c r="N24" s="182">
        <v>16</v>
      </c>
    </row>
    <row r="25" spans="1:14" ht="44.4" customHeight="1">
      <c r="A25" s="182">
        <v>17</v>
      </c>
      <c r="B25" s="183" t="s">
        <v>806</v>
      </c>
      <c r="C25" s="184" t="s">
        <v>902</v>
      </c>
      <c r="D25" s="185" t="s">
        <v>943</v>
      </c>
      <c r="E25" s="184" t="s">
        <v>938</v>
      </c>
      <c r="F25" s="184" t="s">
        <v>912</v>
      </c>
      <c r="G25" s="186" t="s">
        <v>958</v>
      </c>
      <c r="H25" s="176">
        <v>31041</v>
      </c>
      <c r="I25" s="184" t="s">
        <v>928</v>
      </c>
      <c r="J25" s="184" t="s">
        <v>942</v>
      </c>
      <c r="K25" s="185" t="s">
        <v>933</v>
      </c>
      <c r="L25" s="184" t="s">
        <v>932</v>
      </c>
      <c r="M25" s="187" t="s">
        <v>917</v>
      </c>
      <c r="N25" s="182">
        <v>17</v>
      </c>
    </row>
    <row r="26" spans="1:14" ht="44.4" customHeight="1">
      <c r="A26" s="182">
        <v>18</v>
      </c>
      <c r="B26" s="183" t="s">
        <v>807</v>
      </c>
      <c r="C26" s="184" t="s">
        <v>902</v>
      </c>
      <c r="D26" s="185" t="s">
        <v>943</v>
      </c>
      <c r="E26" s="184" t="s">
        <v>937</v>
      </c>
      <c r="F26" s="184" t="s">
        <v>912</v>
      </c>
      <c r="G26" s="186" t="s">
        <v>959</v>
      </c>
      <c r="H26" s="176">
        <v>31047</v>
      </c>
      <c r="I26" s="184" t="s">
        <v>928</v>
      </c>
      <c r="J26" s="184" t="s">
        <v>946</v>
      </c>
      <c r="K26" s="185" t="s">
        <v>933</v>
      </c>
      <c r="L26" s="184" t="s">
        <v>932</v>
      </c>
      <c r="M26" s="187" t="s">
        <v>916</v>
      </c>
      <c r="N26" s="182">
        <v>18</v>
      </c>
    </row>
    <row r="27" spans="1:14" ht="44.4" customHeight="1">
      <c r="A27" s="182">
        <v>20</v>
      </c>
      <c r="B27" s="183" t="s">
        <v>808</v>
      </c>
      <c r="C27" s="184" t="s">
        <v>903</v>
      </c>
      <c r="D27" s="185" t="s">
        <v>944</v>
      </c>
      <c r="E27" s="184" t="s">
        <v>937</v>
      </c>
      <c r="F27" s="184" t="s">
        <v>912</v>
      </c>
      <c r="G27" s="186" t="s">
        <v>941</v>
      </c>
      <c r="H27" s="176">
        <v>30987</v>
      </c>
      <c r="I27" s="184" t="s">
        <v>928</v>
      </c>
      <c r="J27" s="184" t="s">
        <v>946</v>
      </c>
      <c r="K27" s="185" t="s">
        <v>945</v>
      </c>
      <c r="L27" s="184" t="s">
        <v>934</v>
      </c>
      <c r="M27" s="187" t="s">
        <v>809</v>
      </c>
      <c r="N27" s="182">
        <v>20</v>
      </c>
    </row>
    <row r="28" spans="1:14" ht="44.4" customHeight="1">
      <c r="A28" s="182">
        <v>21</v>
      </c>
      <c r="B28" s="183" t="s">
        <v>810</v>
      </c>
      <c r="C28" s="184" t="s">
        <v>903</v>
      </c>
      <c r="D28" s="185" t="s">
        <v>960</v>
      </c>
      <c r="E28" s="184" t="s">
        <v>937</v>
      </c>
      <c r="F28" s="184" t="s">
        <v>554</v>
      </c>
      <c r="G28" s="186" t="s">
        <v>1027</v>
      </c>
      <c r="H28" s="176">
        <v>31017</v>
      </c>
      <c r="I28" s="184" t="s">
        <v>552</v>
      </c>
      <c r="J28" s="184" t="s">
        <v>946</v>
      </c>
      <c r="K28" s="185" t="s">
        <v>961</v>
      </c>
      <c r="L28" s="184" t="s">
        <v>934</v>
      </c>
      <c r="M28" s="187" t="s">
        <v>918</v>
      </c>
      <c r="N28" s="182">
        <v>21</v>
      </c>
    </row>
    <row r="29" spans="1:14" ht="44.4" customHeight="1">
      <c r="A29" s="182">
        <v>22</v>
      </c>
      <c r="B29" s="183" t="s">
        <v>811</v>
      </c>
      <c r="C29" s="184" t="s">
        <v>904</v>
      </c>
      <c r="D29" s="185" t="s">
        <v>949</v>
      </c>
      <c r="E29" s="184" t="s">
        <v>937</v>
      </c>
      <c r="F29" s="184" t="s">
        <v>554</v>
      </c>
      <c r="G29" s="186" t="s">
        <v>962</v>
      </c>
      <c r="H29" s="176">
        <v>31029</v>
      </c>
      <c r="I29" s="184" t="s">
        <v>552</v>
      </c>
      <c r="J29" s="184" t="s">
        <v>946</v>
      </c>
      <c r="K29" s="185" t="s">
        <v>948</v>
      </c>
      <c r="L29" s="184" t="s">
        <v>947</v>
      </c>
      <c r="M29" s="187" t="s">
        <v>812</v>
      </c>
      <c r="N29" s="182">
        <v>22</v>
      </c>
    </row>
    <row r="30" spans="1:14" ht="44.4" customHeight="1">
      <c r="A30" s="182">
        <v>30</v>
      </c>
      <c r="B30" s="183" t="s">
        <v>813</v>
      </c>
      <c r="C30" s="184" t="s">
        <v>903</v>
      </c>
      <c r="D30" s="185" t="s">
        <v>963</v>
      </c>
      <c r="E30" s="184" t="s">
        <v>937</v>
      </c>
      <c r="F30" s="184" t="s">
        <v>554</v>
      </c>
      <c r="G30" s="186" t="s">
        <v>964</v>
      </c>
      <c r="H30" s="176">
        <v>31035</v>
      </c>
      <c r="I30" s="184" t="s">
        <v>552</v>
      </c>
      <c r="J30" s="184" t="s">
        <v>946</v>
      </c>
      <c r="K30" s="185" t="s">
        <v>965</v>
      </c>
      <c r="L30" s="184" t="s">
        <v>934</v>
      </c>
      <c r="M30" s="187" t="s">
        <v>814</v>
      </c>
      <c r="N30" s="182">
        <v>30</v>
      </c>
    </row>
    <row r="31" spans="1:14" ht="44.4" customHeight="1">
      <c r="A31" s="182">
        <v>32</v>
      </c>
      <c r="B31" s="183" t="s">
        <v>815</v>
      </c>
      <c r="C31" s="184" t="s">
        <v>903</v>
      </c>
      <c r="D31" s="185" t="s">
        <v>966</v>
      </c>
      <c r="E31" s="184" t="s">
        <v>937</v>
      </c>
      <c r="F31" s="184" t="s">
        <v>554</v>
      </c>
      <c r="G31" s="186" t="s">
        <v>1028</v>
      </c>
      <c r="H31" s="176">
        <v>31038</v>
      </c>
      <c r="I31" s="184" t="s">
        <v>552</v>
      </c>
      <c r="J31" s="184" t="s">
        <v>946</v>
      </c>
      <c r="K31" s="185" t="s">
        <v>967</v>
      </c>
      <c r="L31" s="184" t="s">
        <v>934</v>
      </c>
      <c r="M31" s="187" t="s">
        <v>923</v>
      </c>
      <c r="N31" s="182">
        <v>32</v>
      </c>
    </row>
    <row r="32" spans="1:14" ht="44.4" customHeight="1">
      <c r="A32" s="182">
        <v>34</v>
      </c>
      <c r="B32" s="183" t="s">
        <v>816</v>
      </c>
      <c r="C32" s="184" t="s">
        <v>903</v>
      </c>
      <c r="D32" s="185" t="s">
        <v>968</v>
      </c>
      <c r="E32" s="184" t="s">
        <v>937</v>
      </c>
      <c r="F32" s="184" t="s">
        <v>913</v>
      </c>
      <c r="G32" s="186" t="s">
        <v>969</v>
      </c>
      <c r="H32" s="176">
        <v>31039</v>
      </c>
      <c r="I32" s="184" t="s">
        <v>930</v>
      </c>
      <c r="J32" s="184" t="s">
        <v>946</v>
      </c>
      <c r="K32" s="185" t="s">
        <v>970</v>
      </c>
      <c r="L32" s="184" t="s">
        <v>934</v>
      </c>
      <c r="M32" s="187" t="s">
        <v>817</v>
      </c>
      <c r="N32" s="182">
        <v>34</v>
      </c>
    </row>
    <row r="33" spans="1:14" ht="42.6" customHeight="1">
      <c r="A33" s="182">
        <v>37</v>
      </c>
      <c r="B33" s="183" t="s">
        <v>818</v>
      </c>
      <c r="C33" s="184" t="s">
        <v>903</v>
      </c>
      <c r="D33" s="185" t="s">
        <v>971</v>
      </c>
      <c r="E33" s="184" t="s">
        <v>937</v>
      </c>
      <c r="F33" s="184" t="s">
        <v>554</v>
      </c>
      <c r="G33" s="186" t="s">
        <v>972</v>
      </c>
      <c r="H33" s="176">
        <v>31045</v>
      </c>
      <c r="I33" s="184" t="s">
        <v>552</v>
      </c>
      <c r="J33" s="184" t="s">
        <v>946</v>
      </c>
      <c r="K33" s="185" t="s">
        <v>973</v>
      </c>
      <c r="L33" s="184" t="s">
        <v>934</v>
      </c>
      <c r="M33" s="187" t="s">
        <v>819</v>
      </c>
      <c r="N33" s="182">
        <v>37</v>
      </c>
    </row>
    <row r="34" spans="1:14" ht="44.4" customHeight="1">
      <c r="A34" s="182">
        <v>38</v>
      </c>
      <c r="B34" s="183" t="s">
        <v>820</v>
      </c>
      <c r="C34" s="184" t="s">
        <v>903</v>
      </c>
      <c r="D34" s="185" t="s">
        <v>974</v>
      </c>
      <c r="E34" s="184" t="s">
        <v>937</v>
      </c>
      <c r="F34" s="184" t="s">
        <v>554</v>
      </c>
      <c r="G34" s="186" t="s">
        <v>975</v>
      </c>
      <c r="H34" s="176">
        <v>31045</v>
      </c>
      <c r="I34" s="184" t="s">
        <v>552</v>
      </c>
      <c r="J34" s="184" t="s">
        <v>946</v>
      </c>
      <c r="K34" s="185" t="s">
        <v>976</v>
      </c>
      <c r="L34" s="184" t="s">
        <v>934</v>
      </c>
      <c r="M34" s="187" t="s">
        <v>919</v>
      </c>
      <c r="N34" s="182">
        <v>38</v>
      </c>
    </row>
    <row r="35" spans="1:14" ht="44.4" customHeight="1">
      <c r="A35" s="182">
        <v>42</v>
      </c>
      <c r="B35" s="183" t="s">
        <v>821</v>
      </c>
      <c r="C35" s="184" t="s">
        <v>903</v>
      </c>
      <c r="D35" s="185" t="s">
        <v>944</v>
      </c>
      <c r="E35" s="184" t="s">
        <v>937</v>
      </c>
      <c r="F35" s="184" t="s">
        <v>554</v>
      </c>
      <c r="G35" s="186" t="s">
        <v>977</v>
      </c>
      <c r="H35" s="176">
        <v>31045</v>
      </c>
      <c r="I35" s="184" t="s">
        <v>552</v>
      </c>
      <c r="J35" s="184" t="s">
        <v>946</v>
      </c>
      <c r="K35" s="185" t="s">
        <v>945</v>
      </c>
      <c r="L35" s="184" t="s">
        <v>934</v>
      </c>
      <c r="M35" s="187" t="s">
        <v>920</v>
      </c>
      <c r="N35" s="182">
        <v>42</v>
      </c>
    </row>
    <row r="36" spans="1:14" ht="44.4" customHeight="1">
      <c r="A36" s="182">
        <v>43</v>
      </c>
      <c r="B36" s="183" t="s">
        <v>822</v>
      </c>
      <c r="C36" s="184" t="s">
        <v>903</v>
      </c>
      <c r="D36" s="185" t="s">
        <v>974</v>
      </c>
      <c r="E36" s="184" t="s">
        <v>937</v>
      </c>
      <c r="F36" s="184" t="s">
        <v>554</v>
      </c>
      <c r="G36" s="186" t="s">
        <v>978</v>
      </c>
      <c r="H36" s="176">
        <v>31045</v>
      </c>
      <c r="I36" s="184" t="s">
        <v>552</v>
      </c>
      <c r="J36" s="184" t="s">
        <v>946</v>
      </c>
      <c r="K36" s="185" t="s">
        <v>976</v>
      </c>
      <c r="L36" s="184" t="s">
        <v>934</v>
      </c>
      <c r="M36" s="187" t="s">
        <v>921</v>
      </c>
      <c r="N36" s="182">
        <v>43</v>
      </c>
    </row>
    <row r="37" spans="1:14" ht="44.4" customHeight="1">
      <c r="A37" s="182">
        <v>44</v>
      </c>
      <c r="B37" s="183" t="s">
        <v>823</v>
      </c>
      <c r="C37" s="184" t="s">
        <v>903</v>
      </c>
      <c r="D37" s="185" t="s">
        <v>979</v>
      </c>
      <c r="E37" s="184" t="s">
        <v>937</v>
      </c>
      <c r="F37" s="184" t="s">
        <v>554</v>
      </c>
      <c r="G37" s="186" t="s">
        <v>980</v>
      </c>
      <c r="H37" s="176">
        <v>31045</v>
      </c>
      <c r="I37" s="184" t="s">
        <v>552</v>
      </c>
      <c r="J37" s="184" t="s">
        <v>946</v>
      </c>
      <c r="K37" s="185" t="s">
        <v>981</v>
      </c>
      <c r="L37" s="184" t="s">
        <v>934</v>
      </c>
      <c r="M37" s="187" t="s">
        <v>824</v>
      </c>
      <c r="N37" s="182">
        <v>44</v>
      </c>
    </row>
    <row r="38" spans="1:14" ht="44.4" customHeight="1">
      <c r="A38" s="182">
        <v>45</v>
      </c>
      <c r="B38" s="183" t="s">
        <v>825</v>
      </c>
      <c r="C38" s="184" t="s">
        <v>903</v>
      </c>
      <c r="D38" s="185" t="s">
        <v>966</v>
      </c>
      <c r="E38" s="184" t="s">
        <v>937</v>
      </c>
      <c r="F38" s="184" t="s">
        <v>554</v>
      </c>
      <c r="G38" s="186" t="s">
        <v>982</v>
      </c>
      <c r="H38" s="176">
        <v>31045</v>
      </c>
      <c r="I38" s="184" t="s">
        <v>552</v>
      </c>
      <c r="J38" s="184" t="s">
        <v>946</v>
      </c>
      <c r="K38" s="185" t="s">
        <v>967</v>
      </c>
      <c r="L38" s="184" t="s">
        <v>934</v>
      </c>
      <c r="M38" s="187" t="s">
        <v>922</v>
      </c>
      <c r="N38" s="182">
        <v>45</v>
      </c>
    </row>
    <row r="39" spans="1:14" ht="44.4" customHeight="1">
      <c r="A39" s="182">
        <v>48</v>
      </c>
      <c r="B39" s="183" t="s">
        <v>826</v>
      </c>
      <c r="C39" s="184" t="s">
        <v>903</v>
      </c>
      <c r="D39" s="185" t="s">
        <v>983</v>
      </c>
      <c r="E39" s="184" t="s">
        <v>937</v>
      </c>
      <c r="F39" s="184" t="s">
        <v>554</v>
      </c>
      <c r="G39" s="186" t="s">
        <v>984</v>
      </c>
      <c r="H39" s="176">
        <v>31046</v>
      </c>
      <c r="I39" s="184" t="s">
        <v>552</v>
      </c>
      <c r="J39" s="184" t="s">
        <v>946</v>
      </c>
      <c r="K39" s="185" t="s">
        <v>945</v>
      </c>
      <c r="L39" s="184" t="s">
        <v>934</v>
      </c>
      <c r="M39" s="187" t="s">
        <v>827</v>
      </c>
      <c r="N39" s="182">
        <v>48</v>
      </c>
    </row>
    <row r="40" spans="1:14" ht="44.4" customHeight="1">
      <c r="A40" s="182">
        <v>49</v>
      </c>
      <c r="B40" s="183" t="s">
        <v>828</v>
      </c>
      <c r="C40" s="184" t="s">
        <v>903</v>
      </c>
      <c r="D40" s="185" t="s">
        <v>971</v>
      </c>
      <c r="E40" s="184" t="s">
        <v>937</v>
      </c>
      <c r="F40" s="184" t="s">
        <v>554</v>
      </c>
      <c r="G40" s="186" t="s">
        <v>985</v>
      </c>
      <c r="H40" s="176">
        <v>31046</v>
      </c>
      <c r="I40" s="184" t="s">
        <v>552</v>
      </c>
      <c r="J40" s="184" t="s">
        <v>946</v>
      </c>
      <c r="K40" s="185" t="s">
        <v>973</v>
      </c>
      <c r="L40" s="184" t="s">
        <v>934</v>
      </c>
      <c r="M40" s="187" t="s">
        <v>829</v>
      </c>
      <c r="N40" s="182">
        <v>49</v>
      </c>
    </row>
    <row r="41" spans="1:14" ht="44.4" customHeight="1">
      <c r="A41" s="182">
        <v>54</v>
      </c>
      <c r="B41" s="183" t="s">
        <v>830</v>
      </c>
      <c r="C41" s="184" t="s">
        <v>903</v>
      </c>
      <c r="D41" s="185" t="s">
        <v>986</v>
      </c>
      <c r="E41" s="184" t="s">
        <v>937</v>
      </c>
      <c r="F41" s="184" t="s">
        <v>913</v>
      </c>
      <c r="G41" s="186" t="s">
        <v>951</v>
      </c>
      <c r="H41" s="176">
        <v>31046</v>
      </c>
      <c r="I41" s="184" t="s">
        <v>930</v>
      </c>
      <c r="J41" s="184" t="s">
        <v>946</v>
      </c>
      <c r="K41" s="185" t="s">
        <v>981</v>
      </c>
      <c r="L41" s="184" t="s">
        <v>934</v>
      </c>
      <c r="M41" s="187" t="s">
        <v>831</v>
      </c>
      <c r="N41" s="182">
        <v>54</v>
      </c>
    </row>
    <row r="42" spans="1:14" ht="44.4" customHeight="1">
      <c r="A42" s="182">
        <v>59</v>
      </c>
      <c r="B42" s="183" t="s">
        <v>832</v>
      </c>
      <c r="C42" s="184" t="s">
        <v>903</v>
      </c>
      <c r="D42" s="185" t="s">
        <v>987</v>
      </c>
      <c r="E42" s="184" t="s">
        <v>937</v>
      </c>
      <c r="F42" s="184" t="s">
        <v>913</v>
      </c>
      <c r="G42" s="186" t="s">
        <v>988</v>
      </c>
      <c r="H42" s="176">
        <v>31047</v>
      </c>
      <c r="I42" s="184" t="s">
        <v>930</v>
      </c>
      <c r="J42" s="184" t="s">
        <v>946</v>
      </c>
      <c r="K42" s="185" t="s">
        <v>989</v>
      </c>
      <c r="L42" s="184" t="s">
        <v>934</v>
      </c>
      <c r="M42" s="187" t="s">
        <v>833</v>
      </c>
      <c r="N42" s="182">
        <v>59</v>
      </c>
    </row>
    <row r="43" spans="1:14" ht="44.4" customHeight="1">
      <c r="A43" s="182">
        <v>61</v>
      </c>
      <c r="B43" s="183" t="s">
        <v>834</v>
      </c>
      <c r="C43" s="184" t="s">
        <v>902</v>
      </c>
      <c r="D43" s="185" t="s">
        <v>943</v>
      </c>
      <c r="E43" s="184" t="s">
        <v>937</v>
      </c>
      <c r="F43" s="184" t="s">
        <v>912</v>
      </c>
      <c r="G43" s="186" t="s">
        <v>1029</v>
      </c>
      <c r="H43" s="176">
        <v>31047</v>
      </c>
      <c r="I43" s="184" t="s">
        <v>928</v>
      </c>
      <c r="J43" s="184" t="s">
        <v>946</v>
      </c>
      <c r="K43" s="185" t="s">
        <v>933</v>
      </c>
      <c r="L43" s="184" t="s">
        <v>932</v>
      </c>
      <c r="M43" s="187" t="s">
        <v>924</v>
      </c>
      <c r="N43" s="182">
        <v>61</v>
      </c>
    </row>
    <row r="44" spans="1:14" ht="44.4" customHeight="1">
      <c r="A44" s="182">
        <v>62</v>
      </c>
      <c r="B44" s="183" t="s">
        <v>835</v>
      </c>
      <c r="C44" s="184" t="s">
        <v>903</v>
      </c>
      <c r="D44" s="185" t="s">
        <v>990</v>
      </c>
      <c r="E44" s="184" t="s">
        <v>937</v>
      </c>
      <c r="F44" s="184" t="s">
        <v>913</v>
      </c>
      <c r="G44" s="186" t="s">
        <v>991</v>
      </c>
      <c r="H44" s="176">
        <v>32237</v>
      </c>
      <c r="I44" s="184" t="s">
        <v>930</v>
      </c>
      <c r="J44" s="184" t="s">
        <v>946</v>
      </c>
      <c r="K44" s="185" t="s">
        <v>992</v>
      </c>
      <c r="L44" s="184" t="s">
        <v>934</v>
      </c>
      <c r="M44" s="187" t="s">
        <v>836</v>
      </c>
      <c r="N44" s="182">
        <v>62</v>
      </c>
    </row>
    <row r="45" spans="1:14" ht="44.4" customHeight="1">
      <c r="A45" s="182">
        <v>63</v>
      </c>
      <c r="B45" s="183" t="s">
        <v>837</v>
      </c>
      <c r="C45" s="184" t="s">
        <v>903</v>
      </c>
      <c r="D45" s="185" t="s">
        <v>993</v>
      </c>
      <c r="E45" s="184" t="s">
        <v>937</v>
      </c>
      <c r="F45" s="184" t="s">
        <v>913</v>
      </c>
      <c r="G45" s="186" t="s">
        <v>991</v>
      </c>
      <c r="H45" s="176">
        <v>33396</v>
      </c>
      <c r="I45" s="184" t="s">
        <v>930</v>
      </c>
      <c r="J45" s="184" t="s">
        <v>946</v>
      </c>
      <c r="K45" s="185" t="s">
        <v>994</v>
      </c>
      <c r="L45" s="184" t="s">
        <v>934</v>
      </c>
      <c r="M45" s="187" t="s">
        <v>838</v>
      </c>
      <c r="N45" s="182">
        <v>63</v>
      </c>
    </row>
    <row r="46" spans="1:14" ht="44.4" customHeight="1">
      <c r="A46" s="182">
        <v>64</v>
      </c>
      <c r="B46" s="183" t="s">
        <v>839</v>
      </c>
      <c r="C46" s="184" t="s">
        <v>902</v>
      </c>
      <c r="D46" s="185" t="s">
        <v>943</v>
      </c>
      <c r="E46" s="184" t="s">
        <v>937</v>
      </c>
      <c r="F46" s="184" t="s">
        <v>554</v>
      </c>
      <c r="G46" s="186" t="s">
        <v>995</v>
      </c>
      <c r="H46" s="176">
        <v>33609</v>
      </c>
      <c r="I46" s="184" t="s">
        <v>552</v>
      </c>
      <c r="J46" s="184" t="s">
        <v>946</v>
      </c>
      <c r="K46" s="185" t="s">
        <v>933</v>
      </c>
      <c r="L46" s="184" t="s">
        <v>932</v>
      </c>
      <c r="M46" s="187" t="s">
        <v>925</v>
      </c>
      <c r="N46" s="182">
        <v>64</v>
      </c>
    </row>
    <row r="47" spans="1:14" ht="44.4" customHeight="1">
      <c r="A47" s="182">
        <v>65</v>
      </c>
      <c r="B47" s="183" t="s">
        <v>840</v>
      </c>
      <c r="C47" s="184" t="s">
        <v>903</v>
      </c>
      <c r="D47" s="185" t="s">
        <v>949</v>
      </c>
      <c r="E47" s="184" t="s">
        <v>937</v>
      </c>
      <c r="F47" s="184" t="s">
        <v>554</v>
      </c>
      <c r="G47" s="186" t="s">
        <v>1030</v>
      </c>
      <c r="H47" s="176">
        <v>33898</v>
      </c>
      <c r="I47" s="184" t="s">
        <v>552</v>
      </c>
      <c r="J47" s="184" t="s">
        <v>946</v>
      </c>
      <c r="K47" s="185" t="s">
        <v>996</v>
      </c>
      <c r="L47" s="184" t="s">
        <v>934</v>
      </c>
      <c r="M47" s="187" t="s">
        <v>926</v>
      </c>
      <c r="N47" s="182">
        <v>65</v>
      </c>
    </row>
    <row r="48" spans="1:14" ht="44.4" customHeight="1">
      <c r="A48" s="182">
        <v>66</v>
      </c>
      <c r="B48" s="183" t="s">
        <v>841</v>
      </c>
      <c r="C48" s="184" t="s">
        <v>902</v>
      </c>
      <c r="D48" s="185" t="s">
        <v>943</v>
      </c>
      <c r="E48" s="184" t="s">
        <v>937</v>
      </c>
      <c r="F48" s="184" t="s">
        <v>912</v>
      </c>
      <c r="G48" s="186" t="s">
        <v>997</v>
      </c>
      <c r="H48" s="176">
        <v>35457</v>
      </c>
      <c r="I48" s="184" t="s">
        <v>928</v>
      </c>
      <c r="J48" s="184" t="s">
        <v>946</v>
      </c>
      <c r="K48" s="185" t="s">
        <v>933</v>
      </c>
      <c r="L48" s="184" t="s">
        <v>932</v>
      </c>
      <c r="M48" s="187" t="s">
        <v>891</v>
      </c>
      <c r="N48" s="182">
        <v>66</v>
      </c>
    </row>
    <row r="49" spans="1:14" ht="44.4" customHeight="1">
      <c r="A49" s="182">
        <v>67</v>
      </c>
      <c r="B49" s="183" t="s">
        <v>842</v>
      </c>
      <c r="C49" s="184" t="s">
        <v>902</v>
      </c>
      <c r="D49" s="185" t="s">
        <v>943</v>
      </c>
      <c r="E49" s="184" t="s">
        <v>937</v>
      </c>
      <c r="F49" s="184" t="s">
        <v>912</v>
      </c>
      <c r="G49" s="186" t="s">
        <v>998</v>
      </c>
      <c r="H49" s="176">
        <v>35911</v>
      </c>
      <c r="I49" s="184" t="s">
        <v>928</v>
      </c>
      <c r="J49" s="184" t="s">
        <v>946</v>
      </c>
      <c r="K49" s="185" t="s">
        <v>933</v>
      </c>
      <c r="L49" s="184" t="s">
        <v>932</v>
      </c>
      <c r="M49" s="187" t="s">
        <v>843</v>
      </c>
      <c r="N49" s="182">
        <v>67</v>
      </c>
    </row>
    <row r="50" spans="1:14" ht="44.4" customHeight="1">
      <c r="A50" s="182">
        <v>69</v>
      </c>
      <c r="B50" s="183" t="s">
        <v>844</v>
      </c>
      <c r="C50" s="184" t="s">
        <v>904</v>
      </c>
      <c r="D50" s="185" t="s">
        <v>949</v>
      </c>
      <c r="E50" s="184" t="s">
        <v>937</v>
      </c>
      <c r="F50" s="184" t="s">
        <v>554</v>
      </c>
      <c r="G50" s="186" t="s">
        <v>999</v>
      </c>
      <c r="H50" s="176">
        <v>37278</v>
      </c>
      <c r="I50" s="184" t="s">
        <v>552</v>
      </c>
      <c r="J50" s="184" t="s">
        <v>946</v>
      </c>
      <c r="K50" s="185" t="s">
        <v>996</v>
      </c>
      <c r="L50" s="184" t="s">
        <v>947</v>
      </c>
      <c r="M50" s="187" t="s">
        <v>845</v>
      </c>
      <c r="N50" s="182">
        <v>69</v>
      </c>
    </row>
    <row r="51" spans="1:14" ht="44.4" customHeight="1">
      <c r="A51" s="182">
        <v>70</v>
      </c>
      <c r="B51" s="183" t="s">
        <v>846</v>
      </c>
      <c r="C51" s="184" t="s">
        <v>902</v>
      </c>
      <c r="D51" s="185" t="s">
        <v>943</v>
      </c>
      <c r="E51" s="184" t="s">
        <v>938</v>
      </c>
      <c r="F51" s="184" t="s">
        <v>912</v>
      </c>
      <c r="G51" s="186" t="s">
        <v>1000</v>
      </c>
      <c r="H51" s="176">
        <v>37880</v>
      </c>
      <c r="I51" s="184" t="s">
        <v>928</v>
      </c>
      <c r="J51" s="184" t="s">
        <v>942</v>
      </c>
      <c r="K51" s="185" t="s">
        <v>933</v>
      </c>
      <c r="L51" s="184" t="s">
        <v>932</v>
      </c>
      <c r="M51" s="187" t="s">
        <v>847</v>
      </c>
      <c r="N51" s="182">
        <v>70</v>
      </c>
    </row>
    <row r="52" spans="1:14" ht="44.4" customHeight="1">
      <c r="A52" s="182">
        <v>71</v>
      </c>
      <c r="B52" s="183" t="s">
        <v>848</v>
      </c>
      <c r="C52" s="184" t="s">
        <v>902</v>
      </c>
      <c r="D52" s="185" t="s">
        <v>943</v>
      </c>
      <c r="E52" s="184" t="s">
        <v>938</v>
      </c>
      <c r="F52" s="184" t="s">
        <v>912</v>
      </c>
      <c r="G52" s="186" t="s">
        <v>1001</v>
      </c>
      <c r="H52" s="176">
        <v>37948</v>
      </c>
      <c r="I52" s="184" t="s">
        <v>928</v>
      </c>
      <c r="J52" s="184" t="s">
        <v>942</v>
      </c>
      <c r="K52" s="185" t="s">
        <v>933</v>
      </c>
      <c r="L52" s="184" t="s">
        <v>932</v>
      </c>
      <c r="M52" s="187" t="s">
        <v>849</v>
      </c>
      <c r="N52" s="182">
        <v>71</v>
      </c>
    </row>
    <row r="53" spans="1:14" ht="44.4" customHeight="1">
      <c r="A53" s="182">
        <v>72</v>
      </c>
      <c r="B53" s="183" t="s">
        <v>850</v>
      </c>
      <c r="C53" s="184" t="s">
        <v>904</v>
      </c>
      <c r="D53" s="185" t="s">
        <v>943</v>
      </c>
      <c r="E53" s="184" t="s">
        <v>937</v>
      </c>
      <c r="F53" s="184" t="s">
        <v>913</v>
      </c>
      <c r="G53" s="186" t="s">
        <v>1002</v>
      </c>
      <c r="H53" s="176">
        <v>38650</v>
      </c>
      <c r="I53" s="184" t="s">
        <v>930</v>
      </c>
      <c r="J53" s="184" t="s">
        <v>946</v>
      </c>
      <c r="K53" s="185" t="s">
        <v>933</v>
      </c>
      <c r="L53" s="184" t="s">
        <v>947</v>
      </c>
      <c r="M53" s="187" t="s">
        <v>927</v>
      </c>
      <c r="N53" s="182">
        <v>72</v>
      </c>
    </row>
    <row r="54" spans="1:14" ht="44.4" customHeight="1">
      <c r="A54" s="182">
        <v>73</v>
      </c>
      <c r="B54" s="183" t="s">
        <v>851</v>
      </c>
      <c r="C54" s="184" t="s">
        <v>902</v>
      </c>
      <c r="D54" s="185" t="s">
        <v>943</v>
      </c>
      <c r="E54" s="184" t="s">
        <v>937</v>
      </c>
      <c r="F54" s="184" t="s">
        <v>554</v>
      </c>
      <c r="G54" s="186" t="s">
        <v>1003</v>
      </c>
      <c r="H54" s="176">
        <v>39057</v>
      </c>
      <c r="I54" s="184" t="s">
        <v>552</v>
      </c>
      <c r="J54" s="184" t="s">
        <v>946</v>
      </c>
      <c r="K54" s="185" t="s">
        <v>933</v>
      </c>
      <c r="L54" s="184" t="s">
        <v>932</v>
      </c>
      <c r="M54" s="187" t="s">
        <v>852</v>
      </c>
      <c r="N54" s="182">
        <v>73</v>
      </c>
    </row>
    <row r="55" spans="1:14" ht="44.4" customHeight="1">
      <c r="A55" s="182">
        <v>74</v>
      </c>
      <c r="B55" s="183" t="s">
        <v>853</v>
      </c>
      <c r="C55" s="184" t="s">
        <v>903</v>
      </c>
      <c r="D55" s="185" t="s">
        <v>971</v>
      </c>
      <c r="E55" s="184" t="s">
        <v>937</v>
      </c>
      <c r="F55" s="184" t="s">
        <v>554</v>
      </c>
      <c r="G55" s="186" t="s">
        <v>1004</v>
      </c>
      <c r="H55" s="176">
        <v>38901</v>
      </c>
      <c r="I55" s="184" t="s">
        <v>552</v>
      </c>
      <c r="J55" s="184" t="s">
        <v>946</v>
      </c>
      <c r="K55" s="185" t="s">
        <v>973</v>
      </c>
      <c r="L55" s="184" t="s">
        <v>934</v>
      </c>
      <c r="M55" s="187" t="s">
        <v>854</v>
      </c>
      <c r="N55" s="182">
        <v>74</v>
      </c>
    </row>
    <row r="56" spans="1:14" ht="44.4" customHeight="1">
      <c r="A56" s="182">
        <v>76</v>
      </c>
      <c r="B56" s="183" t="s">
        <v>855</v>
      </c>
      <c r="C56" s="184" t="s">
        <v>903</v>
      </c>
      <c r="D56" s="185" t="s">
        <v>1005</v>
      </c>
      <c r="E56" s="184" t="s">
        <v>937</v>
      </c>
      <c r="F56" s="184" t="s">
        <v>913</v>
      </c>
      <c r="G56" s="186" t="s">
        <v>1006</v>
      </c>
      <c r="H56" s="176">
        <v>39190</v>
      </c>
      <c r="I56" s="184" t="s">
        <v>930</v>
      </c>
      <c r="J56" s="184" t="s">
        <v>946</v>
      </c>
      <c r="K56" s="185" t="s">
        <v>994</v>
      </c>
      <c r="L56" s="184" t="s">
        <v>934</v>
      </c>
      <c r="M56" s="187" t="s">
        <v>856</v>
      </c>
      <c r="N56" s="182">
        <v>76</v>
      </c>
    </row>
    <row r="57" spans="1:14" ht="44.4" customHeight="1">
      <c r="A57" s="182">
        <v>77</v>
      </c>
      <c r="B57" s="183" t="s">
        <v>857</v>
      </c>
      <c r="C57" s="184" t="s">
        <v>903</v>
      </c>
      <c r="D57" s="185" t="s">
        <v>1007</v>
      </c>
      <c r="E57" s="184" t="s">
        <v>937</v>
      </c>
      <c r="F57" s="184" t="s">
        <v>913</v>
      </c>
      <c r="G57" s="186" t="s">
        <v>1008</v>
      </c>
      <c r="H57" s="176">
        <v>39215</v>
      </c>
      <c r="I57" s="184" t="s">
        <v>930</v>
      </c>
      <c r="J57" s="184" t="s">
        <v>946</v>
      </c>
      <c r="K57" s="185" t="s">
        <v>1009</v>
      </c>
      <c r="L57" s="184" t="s">
        <v>934</v>
      </c>
      <c r="M57" s="187" t="s">
        <v>858</v>
      </c>
      <c r="N57" s="182">
        <v>77</v>
      </c>
    </row>
    <row r="58" spans="1:14" ht="44.4" customHeight="1">
      <c r="A58" s="182">
        <v>78</v>
      </c>
      <c r="B58" s="183" t="s">
        <v>859</v>
      </c>
      <c r="C58" s="184" t="s">
        <v>902</v>
      </c>
      <c r="D58" s="185" t="s">
        <v>943</v>
      </c>
      <c r="E58" s="184" t="s">
        <v>938</v>
      </c>
      <c r="F58" s="184" t="s">
        <v>913</v>
      </c>
      <c r="G58" s="186" t="s">
        <v>1010</v>
      </c>
      <c r="H58" s="176">
        <v>39583</v>
      </c>
      <c r="I58" s="184" t="s">
        <v>930</v>
      </c>
      <c r="J58" s="184" t="s">
        <v>942</v>
      </c>
      <c r="K58" s="185" t="s">
        <v>933</v>
      </c>
      <c r="L58" s="184" t="s">
        <v>932</v>
      </c>
      <c r="M58" s="187" t="s">
        <v>860</v>
      </c>
      <c r="N58" s="182">
        <v>78</v>
      </c>
    </row>
    <row r="59" spans="1:14" ht="44.4" customHeight="1">
      <c r="A59" s="182">
        <v>79</v>
      </c>
      <c r="B59" s="183" t="s">
        <v>861</v>
      </c>
      <c r="C59" s="184" t="s">
        <v>903</v>
      </c>
      <c r="D59" s="185" t="s">
        <v>968</v>
      </c>
      <c r="E59" s="184" t="s">
        <v>937</v>
      </c>
      <c r="F59" s="184" t="s">
        <v>912</v>
      </c>
      <c r="G59" s="186" t="s">
        <v>1011</v>
      </c>
      <c r="H59" s="176">
        <v>39643</v>
      </c>
      <c r="I59" s="184" t="s">
        <v>928</v>
      </c>
      <c r="J59" s="184" t="s">
        <v>946</v>
      </c>
      <c r="K59" s="185" t="s">
        <v>1012</v>
      </c>
      <c r="L59" s="184" t="s">
        <v>934</v>
      </c>
      <c r="M59" s="187" t="s">
        <v>862</v>
      </c>
      <c r="N59" s="182">
        <v>79</v>
      </c>
    </row>
    <row r="60" spans="1:14" ht="44.4" customHeight="1">
      <c r="A60" s="182">
        <v>80</v>
      </c>
      <c r="B60" s="183" t="s">
        <v>863</v>
      </c>
      <c r="C60" s="184" t="s">
        <v>902</v>
      </c>
      <c r="D60" s="185" t="s">
        <v>943</v>
      </c>
      <c r="E60" s="184" t="s">
        <v>937</v>
      </c>
      <c r="F60" s="184" t="s">
        <v>554</v>
      </c>
      <c r="G60" s="186" t="s">
        <v>1010</v>
      </c>
      <c r="H60" s="176">
        <v>39686</v>
      </c>
      <c r="I60" s="184" t="s">
        <v>552</v>
      </c>
      <c r="J60" s="184" t="s">
        <v>946</v>
      </c>
      <c r="K60" s="185" t="s">
        <v>933</v>
      </c>
      <c r="L60" s="184" t="s">
        <v>932</v>
      </c>
      <c r="M60" s="187" t="s">
        <v>864</v>
      </c>
      <c r="N60" s="182">
        <v>80</v>
      </c>
    </row>
    <row r="61" spans="1:14" ht="44.4" customHeight="1">
      <c r="A61" s="182">
        <v>81</v>
      </c>
      <c r="B61" s="183" t="s">
        <v>865</v>
      </c>
      <c r="C61" s="184" t="s">
        <v>903</v>
      </c>
      <c r="D61" s="185" t="s">
        <v>993</v>
      </c>
      <c r="E61" s="184" t="s">
        <v>937</v>
      </c>
      <c r="F61" s="184" t="s">
        <v>913</v>
      </c>
      <c r="G61" s="186" t="s">
        <v>1013</v>
      </c>
      <c r="H61" s="176">
        <v>39684</v>
      </c>
      <c r="I61" s="184" t="s">
        <v>930</v>
      </c>
      <c r="J61" s="184" t="s">
        <v>946</v>
      </c>
      <c r="K61" s="185" t="s">
        <v>994</v>
      </c>
      <c r="L61" s="184" t="s">
        <v>934</v>
      </c>
      <c r="M61" s="187" t="s">
        <v>866</v>
      </c>
      <c r="N61" s="182">
        <v>81</v>
      </c>
    </row>
    <row r="62" spans="1:14" ht="44.4" customHeight="1">
      <c r="A62" s="182">
        <v>82</v>
      </c>
      <c r="B62" s="183" t="s">
        <v>867</v>
      </c>
      <c r="C62" s="184" t="s">
        <v>902</v>
      </c>
      <c r="D62" s="185" t="s">
        <v>943</v>
      </c>
      <c r="E62" s="184" t="s">
        <v>938</v>
      </c>
      <c r="F62" s="184" t="s">
        <v>554</v>
      </c>
      <c r="G62" s="186" t="s">
        <v>1014</v>
      </c>
      <c r="H62" s="176">
        <v>39701</v>
      </c>
      <c r="I62" s="184" t="s">
        <v>552</v>
      </c>
      <c r="J62" s="184" t="s">
        <v>942</v>
      </c>
      <c r="K62" s="185" t="s">
        <v>933</v>
      </c>
      <c r="L62" s="184" t="s">
        <v>932</v>
      </c>
      <c r="M62" s="187" t="s">
        <v>868</v>
      </c>
      <c r="N62" s="182">
        <v>82</v>
      </c>
    </row>
    <row r="63" spans="1:14" ht="44.4" customHeight="1">
      <c r="A63" s="182">
        <v>83</v>
      </c>
      <c r="B63" s="183" t="s">
        <v>869</v>
      </c>
      <c r="C63" s="184" t="s">
        <v>902</v>
      </c>
      <c r="D63" s="185" t="s">
        <v>943</v>
      </c>
      <c r="E63" s="184" t="s">
        <v>937</v>
      </c>
      <c r="F63" s="184" t="s">
        <v>913</v>
      </c>
      <c r="G63" s="186" t="s">
        <v>1015</v>
      </c>
      <c r="H63" s="176">
        <v>39707</v>
      </c>
      <c r="I63" s="184" t="s">
        <v>930</v>
      </c>
      <c r="J63" s="184" t="s">
        <v>946</v>
      </c>
      <c r="K63" s="185" t="s">
        <v>933</v>
      </c>
      <c r="L63" s="184" t="s">
        <v>932</v>
      </c>
      <c r="M63" s="187" t="s">
        <v>870</v>
      </c>
      <c r="N63" s="182">
        <v>83</v>
      </c>
    </row>
    <row r="64" spans="1:14" ht="44.4" customHeight="1">
      <c r="A64" s="182">
        <v>84</v>
      </c>
      <c r="B64" s="183" t="s">
        <v>871</v>
      </c>
      <c r="C64" s="184" t="s">
        <v>902</v>
      </c>
      <c r="D64" s="185" t="s">
        <v>943</v>
      </c>
      <c r="E64" s="184" t="s">
        <v>938</v>
      </c>
      <c r="F64" s="184" t="s">
        <v>554</v>
      </c>
      <c r="G64" s="186" t="s">
        <v>1016</v>
      </c>
      <c r="H64" s="176">
        <v>39818</v>
      </c>
      <c r="I64" s="184" t="s">
        <v>552</v>
      </c>
      <c r="J64" s="184" t="s">
        <v>942</v>
      </c>
      <c r="K64" s="185" t="s">
        <v>933</v>
      </c>
      <c r="L64" s="184" t="s">
        <v>932</v>
      </c>
      <c r="M64" s="187" t="s">
        <v>872</v>
      </c>
      <c r="N64" s="182">
        <v>84</v>
      </c>
    </row>
    <row r="65" spans="1:14" ht="44.4" customHeight="1">
      <c r="A65" s="182">
        <v>85</v>
      </c>
      <c r="B65" s="183" t="s">
        <v>873</v>
      </c>
      <c r="C65" s="184" t="s">
        <v>902</v>
      </c>
      <c r="D65" s="185" t="s">
        <v>943</v>
      </c>
      <c r="E65" s="184" t="s">
        <v>938</v>
      </c>
      <c r="F65" s="184" t="s">
        <v>554</v>
      </c>
      <c r="G65" s="186" t="s">
        <v>1010</v>
      </c>
      <c r="H65" s="176">
        <v>39819</v>
      </c>
      <c r="I65" s="184" t="s">
        <v>552</v>
      </c>
      <c r="J65" s="184" t="s">
        <v>942</v>
      </c>
      <c r="K65" s="185" t="s">
        <v>933</v>
      </c>
      <c r="L65" s="184" t="s">
        <v>932</v>
      </c>
      <c r="M65" s="187" t="s">
        <v>874</v>
      </c>
      <c r="N65" s="182">
        <v>85</v>
      </c>
    </row>
    <row r="66" spans="1:14" ht="44.4" customHeight="1">
      <c r="A66" s="182">
        <v>86</v>
      </c>
      <c r="B66" s="183" t="s">
        <v>875</v>
      </c>
      <c r="C66" s="184" t="s">
        <v>902</v>
      </c>
      <c r="D66" s="185" t="s">
        <v>943</v>
      </c>
      <c r="E66" s="184" t="s">
        <v>938</v>
      </c>
      <c r="F66" s="184" t="s">
        <v>913</v>
      </c>
      <c r="G66" s="186" t="s">
        <v>1010</v>
      </c>
      <c r="H66" s="176">
        <v>39735</v>
      </c>
      <c r="I66" s="184" t="s">
        <v>930</v>
      </c>
      <c r="J66" s="184" t="s">
        <v>942</v>
      </c>
      <c r="K66" s="185" t="s">
        <v>933</v>
      </c>
      <c r="L66" s="184" t="s">
        <v>932</v>
      </c>
      <c r="M66" s="187" t="s">
        <v>876</v>
      </c>
      <c r="N66" s="182">
        <v>86</v>
      </c>
    </row>
    <row r="67" spans="1:14" ht="44.4" customHeight="1">
      <c r="A67" s="182">
        <v>87</v>
      </c>
      <c r="B67" s="183" t="s">
        <v>877</v>
      </c>
      <c r="C67" s="184" t="s">
        <v>902</v>
      </c>
      <c r="D67" s="185" t="s">
        <v>943</v>
      </c>
      <c r="E67" s="184" t="s">
        <v>937</v>
      </c>
      <c r="F67" s="184" t="s">
        <v>929</v>
      </c>
      <c r="G67" s="186" t="s">
        <v>1017</v>
      </c>
      <c r="H67" s="176">
        <v>39965</v>
      </c>
      <c r="I67" s="184" t="s">
        <v>931</v>
      </c>
      <c r="J67" s="184" t="s">
        <v>946</v>
      </c>
      <c r="K67" s="185" t="s">
        <v>933</v>
      </c>
      <c r="L67" s="184" t="s">
        <v>932</v>
      </c>
      <c r="M67" s="187" t="s">
        <v>878</v>
      </c>
      <c r="N67" s="182">
        <v>87</v>
      </c>
    </row>
    <row r="68" spans="1:14" ht="44.4" customHeight="1">
      <c r="A68" s="182">
        <v>89</v>
      </c>
      <c r="B68" s="183" t="s">
        <v>879</v>
      </c>
      <c r="C68" s="184" t="s">
        <v>902</v>
      </c>
      <c r="D68" s="185" t="s">
        <v>943</v>
      </c>
      <c r="E68" s="184" t="s">
        <v>938</v>
      </c>
      <c r="F68" s="184" t="s">
        <v>554</v>
      </c>
      <c r="G68" s="186" t="s">
        <v>1018</v>
      </c>
      <c r="H68" s="176">
        <v>40665</v>
      </c>
      <c r="I68" s="184" t="s">
        <v>552</v>
      </c>
      <c r="J68" s="184" t="s">
        <v>942</v>
      </c>
      <c r="K68" s="185" t="s">
        <v>933</v>
      </c>
      <c r="L68" s="184" t="s">
        <v>932</v>
      </c>
      <c r="M68" s="187" t="s">
        <v>880</v>
      </c>
      <c r="N68" s="182">
        <v>89</v>
      </c>
    </row>
    <row r="69" spans="1:14" ht="44.4" customHeight="1">
      <c r="A69" s="182">
        <v>90</v>
      </c>
      <c r="B69" s="183" t="s">
        <v>881</v>
      </c>
      <c r="C69" s="184" t="s">
        <v>902</v>
      </c>
      <c r="D69" s="185" t="s">
        <v>943</v>
      </c>
      <c r="E69" s="184" t="s">
        <v>938</v>
      </c>
      <c r="F69" s="184" t="s">
        <v>554</v>
      </c>
      <c r="G69" s="186" t="s">
        <v>1019</v>
      </c>
      <c r="H69" s="176">
        <v>40736</v>
      </c>
      <c r="I69" s="184" t="s">
        <v>552</v>
      </c>
      <c r="J69" s="184" t="s">
        <v>942</v>
      </c>
      <c r="K69" s="185" t="s">
        <v>933</v>
      </c>
      <c r="L69" s="184" t="s">
        <v>932</v>
      </c>
      <c r="M69" s="187" t="s">
        <v>882</v>
      </c>
      <c r="N69" s="182">
        <v>90</v>
      </c>
    </row>
    <row r="70" spans="1:14" ht="44.4" customHeight="1">
      <c r="A70" s="182">
        <v>91</v>
      </c>
      <c r="B70" s="183" t="s">
        <v>883</v>
      </c>
      <c r="C70" s="184" t="s">
        <v>903</v>
      </c>
      <c r="D70" s="185" t="s">
        <v>1020</v>
      </c>
      <c r="E70" s="184" t="s">
        <v>937</v>
      </c>
      <c r="F70" s="184" t="s">
        <v>554</v>
      </c>
      <c r="G70" s="186" t="s">
        <v>1021</v>
      </c>
      <c r="H70" s="176">
        <v>42338</v>
      </c>
      <c r="I70" s="184" t="s">
        <v>552</v>
      </c>
      <c r="J70" s="184" t="s">
        <v>946</v>
      </c>
      <c r="K70" s="185" t="s">
        <v>948</v>
      </c>
      <c r="L70" s="184" t="s">
        <v>934</v>
      </c>
      <c r="M70" s="187" t="s">
        <v>884</v>
      </c>
      <c r="N70" s="182">
        <v>91</v>
      </c>
    </row>
    <row r="71" spans="1:14" ht="44.4" customHeight="1">
      <c r="A71" s="182">
        <v>92</v>
      </c>
      <c r="B71" s="183" t="s">
        <v>885</v>
      </c>
      <c r="C71" s="184" t="s">
        <v>902</v>
      </c>
      <c r="D71" s="185" t="s">
        <v>943</v>
      </c>
      <c r="E71" s="184" t="s">
        <v>938</v>
      </c>
      <c r="F71" s="184" t="s">
        <v>554</v>
      </c>
      <c r="G71" s="186" t="s">
        <v>1022</v>
      </c>
      <c r="H71" s="176">
        <v>42932</v>
      </c>
      <c r="I71" s="184" t="s">
        <v>552</v>
      </c>
      <c r="J71" s="184" t="s">
        <v>942</v>
      </c>
      <c r="K71" s="185" t="s">
        <v>933</v>
      </c>
      <c r="L71" s="184" t="s">
        <v>932</v>
      </c>
      <c r="M71" s="187" t="s">
        <v>886</v>
      </c>
      <c r="N71" s="182">
        <v>92</v>
      </c>
    </row>
  </sheetData>
  <mergeCells count="15">
    <mergeCell ref="N8:N9"/>
    <mergeCell ref="A4:N4"/>
    <mergeCell ref="A5:N5"/>
    <mergeCell ref="A6:N6"/>
    <mergeCell ref="B8:B9"/>
    <mergeCell ref="M8:M9"/>
    <mergeCell ref="A8:A9"/>
    <mergeCell ref="C8:C9"/>
    <mergeCell ref="D8:D9"/>
    <mergeCell ref="E8:E9"/>
    <mergeCell ref="F8:F9"/>
    <mergeCell ref="I8:I9"/>
    <mergeCell ref="J8:J9"/>
    <mergeCell ref="K8:K9"/>
    <mergeCell ref="L8:L9"/>
  </mergeCells>
  <hyperlinks>
    <hyperlink ref="G10" r:id="rId1"/>
    <hyperlink ref="G12" r:id="rId2"/>
    <hyperlink ref="G13" r:id="rId3"/>
    <hyperlink ref="G14" r:id="rId4"/>
    <hyperlink ref="G27" r:id="rId5"/>
    <hyperlink ref="G15" r:id="rId6"/>
    <hyperlink ref="G25" r:id="rId7"/>
    <hyperlink ref="G51" r:id="rId8"/>
    <hyperlink ref="G52" r:id="rId9"/>
    <hyperlink ref="G58" r:id="rId10"/>
    <hyperlink ref="G62" r:id="rId11"/>
    <hyperlink ref="G64" r:id="rId12"/>
    <hyperlink ref="G68" r:id="rId13"/>
    <hyperlink ref="G69" r:id="rId14"/>
    <hyperlink ref="G71" r:id="rId15"/>
    <hyperlink ref="G11" r:id="rId16"/>
    <hyperlink ref="G16" r:id="rId17"/>
    <hyperlink ref="G17" r:id="rId18"/>
    <hyperlink ref="G18" r:id="rId19"/>
    <hyperlink ref="G19" r:id="rId20"/>
    <hyperlink ref="G20" r:id="rId21"/>
    <hyperlink ref="G21" r:id="rId22"/>
    <hyperlink ref="G22" r:id="rId23"/>
    <hyperlink ref="G23" r:id="rId24"/>
    <hyperlink ref="G24" r:id="rId25"/>
    <hyperlink ref="G26" r:id="rId26"/>
    <hyperlink ref="G28" r:id="rId27"/>
    <hyperlink ref="G29" r:id="rId28"/>
    <hyperlink ref="G30" r:id="rId29"/>
    <hyperlink ref="G31" r:id="rId30"/>
    <hyperlink ref="G32" r:id="rId31"/>
    <hyperlink ref="G34" r:id="rId32"/>
    <hyperlink ref="G35" r:id="rId33"/>
    <hyperlink ref="G36" r:id="rId34"/>
    <hyperlink ref="G37" r:id="rId35"/>
    <hyperlink ref="G38" r:id="rId36"/>
    <hyperlink ref="G39" r:id="rId37"/>
    <hyperlink ref="G40" r:id="rId38"/>
    <hyperlink ref="G41" r:id="rId39"/>
    <hyperlink ref="G42" r:id="rId40"/>
    <hyperlink ref="G43" r:id="rId41"/>
    <hyperlink ref="G44" r:id="rId42"/>
    <hyperlink ref="G45" r:id="rId43"/>
    <hyperlink ref="G46" r:id="rId44"/>
    <hyperlink ref="G47" r:id="rId45"/>
    <hyperlink ref="G48" r:id="rId46"/>
    <hyperlink ref="G49" r:id="rId47"/>
    <hyperlink ref="G50" r:id="rId48"/>
    <hyperlink ref="G53" r:id="rId49"/>
    <hyperlink ref="G54" r:id="rId50"/>
    <hyperlink ref="G55" r:id="rId51"/>
    <hyperlink ref="G56" r:id="rId52"/>
    <hyperlink ref="G57" r:id="rId53"/>
    <hyperlink ref="G59" r:id="rId54"/>
    <hyperlink ref="G60" r:id="rId55"/>
    <hyperlink ref="G61" r:id="rId56"/>
    <hyperlink ref="G63" r:id="rId57"/>
    <hyperlink ref="G67" r:id="rId58"/>
    <hyperlink ref="G70" r:id="rId59"/>
    <hyperlink ref="G33" r:id="rId60"/>
  </hyperlinks>
  <pageMargins left="0.7" right="0.7" top="0.75" bottom="0.75" header="0.3" footer="0.3"/>
  <pageSetup paperSize="9" orientation="portrait" verticalDpi="1200" r:id="rId61"/>
  <headerFooter>
    <oddHeader>&amp;L&amp;"Calibri"&amp;10&amp;K317100CBUAE Classification: 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5">
    <pageSetUpPr fitToPage="1"/>
  </sheetPr>
  <dimension ref="B1:I31"/>
  <sheetViews>
    <sheetView showGridLines="0" rightToLeft="1" view="pageBreakPreview" topLeftCell="B1" zoomScale="85" zoomScaleNormal="80" zoomScaleSheetLayoutView="85" workbookViewId="0">
      <selection activeCell="B9"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759</v>
      </c>
      <c r="C6" s="193"/>
      <c r="D6" s="193"/>
      <c r="E6" s="193"/>
      <c r="F6" s="193"/>
      <c r="G6" s="193"/>
      <c r="H6" s="193"/>
      <c r="I6" s="193"/>
    </row>
    <row r="7" spans="2:9" ht="20.25" customHeight="1">
      <c r="B7" s="201" t="s">
        <v>538</v>
      </c>
      <c r="C7" s="201"/>
      <c r="D7" s="201"/>
      <c r="E7" s="201"/>
      <c r="F7" s="201"/>
      <c r="G7" s="201"/>
      <c r="H7" s="201"/>
      <c r="I7" s="201"/>
    </row>
    <row r="8" spans="2:9" ht="20.25" customHeight="1">
      <c r="B8" s="194" t="s">
        <v>523</v>
      </c>
      <c r="C8" s="194"/>
      <c r="D8" s="194"/>
      <c r="E8" s="194"/>
      <c r="F8" s="194"/>
      <c r="G8" s="194"/>
      <c r="H8" s="194"/>
      <c r="I8" s="194"/>
    </row>
    <row r="9" spans="2:9" ht="15" customHeight="1">
      <c r="B9" s="190" t="s">
        <v>522</v>
      </c>
      <c r="C9" s="200"/>
      <c r="D9" s="200"/>
      <c r="E9" s="200"/>
      <c r="F9" s="200"/>
      <c r="G9" s="200"/>
      <c r="H9" s="200"/>
      <c r="I9" s="200"/>
    </row>
    <row r="10" spans="2:9" ht="15" customHeight="1"/>
    <row r="11" spans="2:9" ht="15" customHeight="1">
      <c r="B11" s="7" t="s">
        <v>609</v>
      </c>
      <c r="C11" s="65"/>
      <c r="D11" s="65"/>
      <c r="E11" s="65"/>
      <c r="F11" s="1"/>
      <c r="G11" s="1"/>
      <c r="H11" s="1"/>
      <c r="I11" s="54" t="s">
        <v>610</v>
      </c>
    </row>
    <row r="12" spans="2:9" ht="15" customHeight="1">
      <c r="B12" s="7" t="s">
        <v>13</v>
      </c>
      <c r="I12" s="8" t="s">
        <v>10</v>
      </c>
    </row>
    <row r="13" spans="2:9" ht="15" customHeight="1">
      <c r="B13" s="195" t="s">
        <v>300</v>
      </c>
      <c r="C13" s="198" t="s">
        <v>48</v>
      </c>
      <c r="D13" s="199"/>
      <c r="E13" s="198" t="s">
        <v>47</v>
      </c>
      <c r="F13" s="199"/>
      <c r="G13" s="198" t="s">
        <v>5</v>
      </c>
      <c r="H13" s="199"/>
      <c r="I13" s="195" t="s">
        <v>9</v>
      </c>
    </row>
    <row r="14" spans="2:9" ht="15" customHeight="1">
      <c r="B14" s="195"/>
      <c r="C14" s="196" t="s">
        <v>46</v>
      </c>
      <c r="D14" s="197"/>
      <c r="E14" s="196" t="s">
        <v>777</v>
      </c>
      <c r="F14" s="197"/>
      <c r="G14" s="196" t="s">
        <v>3</v>
      </c>
      <c r="H14" s="197"/>
      <c r="I14" s="195"/>
    </row>
    <row r="15" spans="2:9" ht="15" customHeight="1">
      <c r="B15" s="195"/>
      <c r="C15" s="48">
        <f>'2A'!C15</f>
        <v>2020</v>
      </c>
      <c r="D15" s="78">
        <f>'2A'!D15</f>
        <v>2021</v>
      </c>
      <c r="E15" s="78">
        <f>'2A'!E15</f>
        <v>2020</v>
      </c>
      <c r="F15" s="78">
        <f>'2A'!F15</f>
        <v>2021</v>
      </c>
      <c r="G15" s="78">
        <f>'2A'!G15</f>
        <v>2020</v>
      </c>
      <c r="H15" s="78">
        <f>'2A'!H15</f>
        <v>2021</v>
      </c>
      <c r="I15" s="195"/>
    </row>
    <row r="16" spans="2:9" ht="21" customHeight="1">
      <c r="B16" s="12" t="s">
        <v>33</v>
      </c>
      <c r="C16" s="55">
        <v>2495144.0014962116</v>
      </c>
      <c r="D16" s="55">
        <v>2435997.99082061</v>
      </c>
      <c r="E16" s="55">
        <v>284911.89405</v>
      </c>
      <c r="F16" s="55">
        <v>339206.81423000025</v>
      </c>
      <c r="G16" s="55">
        <f>E16+C16</f>
        <v>2780055.8955462119</v>
      </c>
      <c r="H16" s="55">
        <f t="shared" ref="H16:H21" si="0">F16+D16</f>
        <v>2775204.8050506101</v>
      </c>
      <c r="I16" s="13" t="s">
        <v>32</v>
      </c>
    </row>
    <row r="17" spans="2:9" ht="21" customHeight="1">
      <c r="B17" s="12" t="s">
        <v>297</v>
      </c>
      <c r="C17" s="55">
        <v>1156387.0222915115</v>
      </c>
      <c r="D17" s="55">
        <v>1126676.3857124026</v>
      </c>
      <c r="E17" s="55">
        <v>42347.199240000002</v>
      </c>
      <c r="F17" s="55">
        <v>54758.024760000008</v>
      </c>
      <c r="G17" s="55">
        <f t="shared" ref="G17:G21" si="1">E17+C17</f>
        <v>1198734.2215315115</v>
      </c>
      <c r="H17" s="55">
        <f t="shared" si="0"/>
        <v>1181434.4104724026</v>
      </c>
      <c r="I17" s="13" t="s">
        <v>298</v>
      </c>
    </row>
    <row r="18" spans="2:9" ht="21" customHeight="1">
      <c r="B18" s="12" t="s">
        <v>566</v>
      </c>
      <c r="C18" s="55">
        <v>2926435.4327093698</v>
      </c>
      <c r="D18" s="55">
        <v>2536485.8496413999</v>
      </c>
      <c r="E18" s="55">
        <v>882198.42287699855</v>
      </c>
      <c r="F18" s="55">
        <v>873181.74910100061</v>
      </c>
      <c r="G18" s="55">
        <f t="shared" si="1"/>
        <v>3808633.8555863686</v>
      </c>
      <c r="H18" s="55">
        <f t="shared" si="0"/>
        <v>3409667.5987424003</v>
      </c>
      <c r="I18" s="13" t="s">
        <v>23</v>
      </c>
    </row>
    <row r="19" spans="2:9" ht="21" customHeight="1">
      <c r="B19" s="12" t="s">
        <v>34</v>
      </c>
      <c r="C19" s="55">
        <v>2225116.2950849524</v>
      </c>
      <c r="D19" s="55">
        <v>2221059.5029449076</v>
      </c>
      <c r="E19" s="55">
        <v>78225.865279999998</v>
      </c>
      <c r="F19" s="55">
        <v>85860.367800000007</v>
      </c>
      <c r="G19" s="55">
        <f t="shared" si="1"/>
        <v>2303342.1603649524</v>
      </c>
      <c r="H19" s="55">
        <f t="shared" si="0"/>
        <v>2306919.8707449078</v>
      </c>
      <c r="I19" s="13" t="s">
        <v>24</v>
      </c>
    </row>
    <row r="20" spans="2:9" ht="21" customHeight="1">
      <c r="B20" s="12" t="s">
        <v>564</v>
      </c>
      <c r="C20" s="55">
        <v>2064151.0896683456</v>
      </c>
      <c r="D20" s="55">
        <v>2642018.279004347</v>
      </c>
      <c r="E20" s="55">
        <v>292390.52575999999</v>
      </c>
      <c r="F20" s="55">
        <v>312778.7733</v>
      </c>
      <c r="G20" s="55">
        <f t="shared" si="1"/>
        <v>2356541.6154283457</v>
      </c>
      <c r="H20" s="55">
        <f t="shared" si="0"/>
        <v>2954797.052304347</v>
      </c>
      <c r="I20" s="13" t="s">
        <v>563</v>
      </c>
    </row>
    <row r="21" spans="2:9" ht="21" customHeight="1">
      <c r="B21" s="14" t="s">
        <v>42</v>
      </c>
      <c r="C21" s="56">
        <f t="shared" ref="C21:F21" si="2">C16+C17+C18+C19+C20</f>
        <v>10867233.84125039</v>
      </c>
      <c r="D21" s="56">
        <f t="shared" si="2"/>
        <v>10962238.008123666</v>
      </c>
      <c r="E21" s="56">
        <f t="shared" si="2"/>
        <v>1580073.9072069987</v>
      </c>
      <c r="F21" s="56">
        <f t="shared" si="2"/>
        <v>1665785.729191001</v>
      </c>
      <c r="G21" s="56">
        <f t="shared" si="1"/>
        <v>12447307.748457389</v>
      </c>
      <c r="H21" s="56">
        <f t="shared" si="0"/>
        <v>12628023.737314668</v>
      </c>
      <c r="I21" s="15" t="s">
        <v>38</v>
      </c>
    </row>
    <row r="22" spans="2:9" ht="21" customHeight="1">
      <c r="C22" s="16"/>
      <c r="D22" s="16"/>
      <c r="E22" s="16"/>
      <c r="F22" s="16"/>
      <c r="G22" s="16"/>
      <c r="H22" s="16"/>
    </row>
    <row r="23" spans="2:9" ht="21" customHeight="1">
      <c r="B23" s="14" t="s">
        <v>43</v>
      </c>
      <c r="C23" s="56">
        <v>12433375.358866757</v>
      </c>
      <c r="D23" s="56">
        <v>12970229.860095982</v>
      </c>
      <c r="E23" s="56">
        <v>1941447.2989999938</v>
      </c>
      <c r="F23" s="56">
        <v>1896208.8053750007</v>
      </c>
      <c r="G23" s="56">
        <f t="shared" ref="G23:H23" si="3">E23+C23</f>
        <v>14374822.65786675</v>
      </c>
      <c r="H23" s="56">
        <f t="shared" si="3"/>
        <v>14866438.665470982</v>
      </c>
      <c r="I23" s="15" t="s">
        <v>39</v>
      </c>
    </row>
    <row r="24" spans="2:9" ht="21" customHeight="1">
      <c r="C24" s="16"/>
      <c r="D24" s="16"/>
      <c r="E24" s="16"/>
      <c r="F24" s="16"/>
      <c r="G24" s="16"/>
      <c r="H24" s="16"/>
    </row>
    <row r="25" spans="2:9" ht="21" customHeight="1">
      <c r="B25" s="12" t="s">
        <v>35</v>
      </c>
      <c r="C25" s="55">
        <v>521285.05372264999</v>
      </c>
      <c r="D25" s="55">
        <v>546363.6528327961</v>
      </c>
      <c r="E25" s="55">
        <v>96352.311270000238</v>
      </c>
      <c r="F25" s="55">
        <v>124291.30546888735</v>
      </c>
      <c r="G25" s="55">
        <f t="shared" ref="G25:G28" si="4">E25+C25</f>
        <v>617637.36499265023</v>
      </c>
      <c r="H25" s="55">
        <f t="shared" ref="H25:H28" si="5">F25+D25</f>
        <v>670654.95830168342</v>
      </c>
      <c r="I25" s="13" t="s">
        <v>25</v>
      </c>
    </row>
    <row r="26" spans="2:9" ht="21" customHeight="1">
      <c r="B26" s="12" t="s">
        <v>36</v>
      </c>
      <c r="C26" s="55">
        <v>383539.39674495102</v>
      </c>
      <c r="D26" s="55">
        <v>719483.87714769994</v>
      </c>
      <c r="E26" s="55">
        <v>188332.36480519266</v>
      </c>
      <c r="F26" s="55">
        <v>205175.37977522897</v>
      </c>
      <c r="G26" s="55">
        <f t="shared" si="4"/>
        <v>571871.76155014371</v>
      </c>
      <c r="H26" s="55">
        <f t="shared" si="5"/>
        <v>924659.25692292885</v>
      </c>
      <c r="I26" s="13" t="s">
        <v>26</v>
      </c>
    </row>
    <row r="27" spans="2:9" ht="21" customHeight="1">
      <c r="B27" s="12" t="s">
        <v>37</v>
      </c>
      <c r="C27" s="55">
        <v>528624.35645412491</v>
      </c>
      <c r="D27" s="55">
        <v>720134.35762648552</v>
      </c>
      <c r="E27" s="55">
        <v>520436.07483499992</v>
      </c>
      <c r="F27" s="55">
        <v>459070.52340709197</v>
      </c>
      <c r="G27" s="55">
        <f t="shared" si="4"/>
        <v>1049060.4312891248</v>
      </c>
      <c r="H27" s="55">
        <f t="shared" si="5"/>
        <v>1179204.8810335775</v>
      </c>
      <c r="I27" s="13" t="s">
        <v>27</v>
      </c>
    </row>
    <row r="28" spans="2:9" ht="21" customHeight="1">
      <c r="B28" s="12" t="s">
        <v>565</v>
      </c>
      <c r="C28" s="55">
        <v>0</v>
      </c>
      <c r="D28" s="55">
        <v>0</v>
      </c>
      <c r="E28" s="55">
        <v>1839</v>
      </c>
      <c r="F28" s="55">
        <v>80</v>
      </c>
      <c r="G28" s="55">
        <f t="shared" si="4"/>
        <v>1839</v>
      </c>
      <c r="H28" s="55">
        <f t="shared" si="5"/>
        <v>80</v>
      </c>
      <c r="I28" s="13" t="s">
        <v>28</v>
      </c>
    </row>
    <row r="29" spans="2:9" ht="21" customHeight="1">
      <c r="B29" s="14" t="s">
        <v>44</v>
      </c>
      <c r="C29" s="56">
        <f t="shared" ref="C29:H29" si="6">C25+C26+C27+C28</f>
        <v>1433448.8069217259</v>
      </c>
      <c r="D29" s="56">
        <f t="shared" si="6"/>
        <v>1985981.8876069817</v>
      </c>
      <c r="E29" s="56">
        <f t="shared" si="6"/>
        <v>806959.75091019273</v>
      </c>
      <c r="F29" s="56">
        <f t="shared" si="6"/>
        <v>788617.20865120832</v>
      </c>
      <c r="G29" s="56">
        <f t="shared" si="6"/>
        <v>2240408.5578319188</v>
      </c>
      <c r="H29" s="56">
        <f t="shared" si="6"/>
        <v>2774599.0962581895</v>
      </c>
      <c r="I29" s="15" t="s">
        <v>40</v>
      </c>
    </row>
    <row r="30" spans="2:9" ht="21" customHeight="1">
      <c r="C30" s="16"/>
      <c r="D30" s="16"/>
      <c r="E30" s="16"/>
      <c r="F30" s="16"/>
      <c r="G30" s="16"/>
      <c r="H30" s="16"/>
    </row>
    <row r="31" spans="2:9" ht="21" customHeight="1">
      <c r="B31" s="14" t="s">
        <v>264</v>
      </c>
      <c r="C31" s="56">
        <f t="shared" ref="C31:H31" si="7">C21+C23+C29</f>
        <v>24734058.007038873</v>
      </c>
      <c r="D31" s="56">
        <f t="shared" si="7"/>
        <v>25918449.75582663</v>
      </c>
      <c r="E31" s="56">
        <f t="shared" si="7"/>
        <v>4328480.957117185</v>
      </c>
      <c r="F31" s="56">
        <f t="shared" si="7"/>
        <v>4350611.7432172103</v>
      </c>
      <c r="G31" s="56">
        <f t="shared" si="7"/>
        <v>29062538.964156061</v>
      </c>
      <c r="H31" s="56">
        <f t="shared" si="7"/>
        <v>30269061.499043841</v>
      </c>
      <c r="I31" s="15" t="s">
        <v>41</v>
      </c>
    </row>
  </sheetData>
  <mergeCells count="12">
    <mergeCell ref="B6:I6"/>
    <mergeCell ref="B8:I8"/>
    <mergeCell ref="B13:B15"/>
    <mergeCell ref="C13:D13"/>
    <mergeCell ref="E13:F13"/>
    <mergeCell ref="G13:H13"/>
    <mergeCell ref="I13:I15"/>
    <mergeCell ref="C14:D14"/>
    <mergeCell ref="E14:F14"/>
    <mergeCell ref="G14:H14"/>
    <mergeCell ref="B9:I9"/>
    <mergeCell ref="B7:I7"/>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rightToLeft="1" view="pageBreakPreview" zoomScaleNormal="70" zoomScaleSheetLayoutView="100" workbookViewId="0">
      <selection activeCell="A6" sqref="A6:D8"/>
    </sheetView>
  </sheetViews>
  <sheetFormatPr defaultRowHeight="15.6"/>
  <cols>
    <col min="1" max="1" width="27.6640625" style="163" customWidth="1"/>
    <col min="2" max="2" width="85" style="162" customWidth="1"/>
    <col min="3" max="3" width="85.109375" style="148" customWidth="1"/>
    <col min="4" max="4" width="28.33203125" style="167" customWidth="1"/>
    <col min="5" max="16384" width="8.88671875" style="146"/>
  </cols>
  <sheetData>
    <row r="1" spans="1:14">
      <c r="A1" s="161"/>
      <c r="E1" s="147"/>
      <c r="F1" s="147"/>
      <c r="G1" s="147"/>
      <c r="H1" s="147"/>
      <c r="I1" s="147"/>
      <c r="M1" s="145"/>
    </row>
    <row r="2" spans="1:14">
      <c r="A2" s="161"/>
      <c r="E2" s="147"/>
      <c r="F2" s="147"/>
      <c r="G2" s="147"/>
      <c r="H2" s="147"/>
      <c r="I2" s="147"/>
      <c r="M2" s="145"/>
    </row>
    <row r="3" spans="1:14">
      <c r="A3" s="161"/>
      <c r="E3" s="147"/>
      <c r="F3" s="147"/>
      <c r="G3" s="147"/>
      <c r="H3" s="147"/>
      <c r="I3" s="147"/>
      <c r="M3" s="145"/>
    </row>
    <row r="4" spans="1:14">
      <c r="A4" s="161"/>
      <c r="E4" s="147"/>
      <c r="F4" s="147"/>
      <c r="G4" s="147"/>
      <c r="H4" s="147"/>
      <c r="I4" s="147"/>
      <c r="M4" s="145"/>
    </row>
    <row r="5" spans="1:14">
      <c r="A5" s="161"/>
      <c r="E5" s="147"/>
      <c r="F5" s="147"/>
      <c r="G5" s="147"/>
      <c r="H5" s="147"/>
      <c r="I5" s="147"/>
      <c r="M5" s="145"/>
    </row>
    <row r="6" spans="1:14" ht="20.399999999999999">
      <c r="A6" s="193" t="s">
        <v>1032</v>
      </c>
      <c r="B6" s="193"/>
      <c r="C6" s="193"/>
      <c r="D6" s="193"/>
      <c r="E6" s="148"/>
      <c r="F6" s="148"/>
      <c r="G6" s="148"/>
      <c r="H6" s="148"/>
      <c r="I6" s="148"/>
      <c r="J6" s="148"/>
      <c r="K6" s="148"/>
      <c r="L6" s="148"/>
      <c r="M6" s="148"/>
      <c r="N6" s="151"/>
    </row>
    <row r="7" spans="1:14" ht="20.399999999999999">
      <c r="A7" s="194" t="s">
        <v>1031</v>
      </c>
      <c r="B7" s="194"/>
      <c r="C7" s="194"/>
      <c r="D7" s="194"/>
      <c r="E7" s="148"/>
      <c r="F7" s="148"/>
      <c r="G7" s="148"/>
      <c r="H7" s="148"/>
      <c r="I7" s="148"/>
      <c r="J7" s="148"/>
      <c r="K7" s="148"/>
      <c r="L7" s="148"/>
      <c r="M7" s="148"/>
      <c r="N7" s="152"/>
    </row>
    <row r="8" spans="1:14">
      <c r="A8" s="209">
        <v>2021</v>
      </c>
      <c r="B8" s="209"/>
      <c r="C8" s="209"/>
      <c r="D8" s="209"/>
      <c r="E8" s="148"/>
      <c r="F8" s="148"/>
      <c r="G8" s="148"/>
      <c r="H8" s="148"/>
      <c r="I8" s="148"/>
      <c r="J8" s="148"/>
      <c r="K8" s="148"/>
      <c r="L8" s="148"/>
      <c r="M8" s="148"/>
      <c r="N8" s="153"/>
    </row>
    <row r="11" spans="1:14" s="149" customFormat="1" ht="26.4" customHeight="1">
      <c r="A11" s="164" t="s">
        <v>1204</v>
      </c>
      <c r="B11" s="165" t="s">
        <v>1205</v>
      </c>
      <c r="C11" s="157" t="s">
        <v>1033</v>
      </c>
      <c r="D11" s="158" t="s">
        <v>1034</v>
      </c>
    </row>
    <row r="12" spans="1:14" ht="46.8">
      <c r="A12" s="160" t="s">
        <v>1035</v>
      </c>
      <c r="B12" s="166" t="s">
        <v>1036</v>
      </c>
      <c r="C12" s="154" t="s">
        <v>1037</v>
      </c>
      <c r="D12" s="168" t="s">
        <v>1038</v>
      </c>
    </row>
    <row r="13" spans="1:14" ht="35.4" customHeight="1">
      <c r="A13" s="160" t="s">
        <v>1039</v>
      </c>
      <c r="B13" s="166" t="s">
        <v>1040</v>
      </c>
      <c r="C13" s="154" t="s">
        <v>1041</v>
      </c>
      <c r="D13" s="168" t="s">
        <v>1042</v>
      </c>
    </row>
    <row r="14" spans="1:14" ht="35.4" customHeight="1">
      <c r="A14" s="160" t="s">
        <v>1043</v>
      </c>
      <c r="B14" s="166" t="s">
        <v>1044</v>
      </c>
      <c r="C14" s="154" t="s">
        <v>1045</v>
      </c>
      <c r="D14" s="168" t="s">
        <v>1046</v>
      </c>
    </row>
    <row r="15" spans="1:14" ht="35.4" customHeight="1">
      <c r="A15" s="160" t="s">
        <v>1047</v>
      </c>
      <c r="B15" s="166" t="s">
        <v>1048</v>
      </c>
      <c r="C15" s="154" t="s">
        <v>1049</v>
      </c>
      <c r="D15" s="168" t="s">
        <v>1050</v>
      </c>
    </row>
    <row r="16" spans="1:14" ht="35.4" customHeight="1">
      <c r="A16" s="160" t="s">
        <v>1051</v>
      </c>
      <c r="B16" s="166" t="s">
        <v>1052</v>
      </c>
      <c r="C16" s="154" t="s">
        <v>1053</v>
      </c>
      <c r="D16" s="168" t="s">
        <v>1054</v>
      </c>
    </row>
    <row r="17" spans="1:4" ht="46.8">
      <c r="A17" s="160" t="s">
        <v>1055</v>
      </c>
      <c r="B17" s="166" t="s">
        <v>1056</v>
      </c>
      <c r="C17" s="154" t="s">
        <v>1057</v>
      </c>
      <c r="D17" s="168" t="s">
        <v>1058</v>
      </c>
    </row>
    <row r="18" spans="1:4" ht="46.8">
      <c r="A18" s="160" t="s">
        <v>1059</v>
      </c>
      <c r="B18" s="166" t="s">
        <v>1060</v>
      </c>
      <c r="C18" s="154" t="s">
        <v>1061</v>
      </c>
      <c r="D18" s="168" t="s">
        <v>1062</v>
      </c>
    </row>
    <row r="19" spans="1:4" ht="78">
      <c r="A19" s="160" t="s">
        <v>1063</v>
      </c>
      <c r="B19" s="166" t="s">
        <v>1064</v>
      </c>
      <c r="C19" s="154" t="s">
        <v>1065</v>
      </c>
      <c r="D19" s="168" t="s">
        <v>1066</v>
      </c>
    </row>
    <row r="20" spans="1:4" ht="31.2">
      <c r="A20" s="160" t="s">
        <v>1067</v>
      </c>
      <c r="B20" s="166" t="s">
        <v>1068</v>
      </c>
      <c r="C20" s="154" t="s">
        <v>1069</v>
      </c>
      <c r="D20" s="168" t="s">
        <v>1070</v>
      </c>
    </row>
    <row r="21" spans="1:4" ht="46.8">
      <c r="A21" s="160" t="s">
        <v>1071</v>
      </c>
      <c r="B21" s="166" t="s">
        <v>1072</v>
      </c>
      <c r="C21" s="154" t="s">
        <v>1073</v>
      </c>
      <c r="D21" s="168" t="s">
        <v>1074</v>
      </c>
    </row>
    <row r="22" spans="1:4" ht="31.2">
      <c r="A22" s="160" t="s">
        <v>1075</v>
      </c>
      <c r="B22" s="166" t="s">
        <v>1076</v>
      </c>
      <c r="C22" s="154" t="s">
        <v>1077</v>
      </c>
      <c r="D22" s="168" t="s">
        <v>1078</v>
      </c>
    </row>
    <row r="23" spans="1:4" ht="31.2">
      <c r="A23" s="160" t="s">
        <v>1079</v>
      </c>
      <c r="B23" s="166" t="s">
        <v>1080</v>
      </c>
      <c r="C23" s="154" t="s">
        <v>1081</v>
      </c>
      <c r="D23" s="168" t="s">
        <v>1082</v>
      </c>
    </row>
    <row r="24" spans="1:4" ht="27.6" customHeight="1">
      <c r="A24" s="160" t="s">
        <v>1083</v>
      </c>
      <c r="B24" s="166" t="s">
        <v>1084</v>
      </c>
      <c r="C24" s="154" t="s">
        <v>1085</v>
      </c>
      <c r="D24" s="168" t="s">
        <v>1086</v>
      </c>
    </row>
    <row r="25" spans="1:4" ht="31.2">
      <c r="A25" s="160" t="s">
        <v>1087</v>
      </c>
      <c r="B25" s="166" t="s">
        <v>1088</v>
      </c>
      <c r="C25" s="154" t="s">
        <v>1089</v>
      </c>
      <c r="D25" s="168" t="s">
        <v>1090</v>
      </c>
    </row>
    <row r="26" spans="1:4" ht="46.8">
      <c r="A26" s="160" t="s">
        <v>1091</v>
      </c>
      <c r="B26" s="166" t="s">
        <v>1092</v>
      </c>
      <c r="C26" s="155" t="s">
        <v>1093</v>
      </c>
      <c r="D26" s="169" t="s">
        <v>1094</v>
      </c>
    </row>
    <row r="27" spans="1:4">
      <c r="A27" s="160" t="s">
        <v>300</v>
      </c>
      <c r="B27" s="166"/>
      <c r="C27" s="156"/>
      <c r="D27" s="159" t="s">
        <v>1095</v>
      </c>
    </row>
    <row r="28" spans="1:4" ht="31.2">
      <c r="A28" s="160" t="s">
        <v>1096</v>
      </c>
      <c r="B28" s="166"/>
      <c r="C28" s="156"/>
      <c r="D28" s="159" t="s">
        <v>1097</v>
      </c>
    </row>
    <row r="29" spans="1:4" ht="31.2">
      <c r="A29" s="160" t="s">
        <v>1203</v>
      </c>
      <c r="B29" s="166" t="s">
        <v>1098</v>
      </c>
      <c r="C29" s="154" t="s">
        <v>1099</v>
      </c>
      <c r="D29" s="168" t="s">
        <v>1184</v>
      </c>
    </row>
    <row r="30" spans="1:4" ht="46.8">
      <c r="A30" s="160" t="s">
        <v>1194</v>
      </c>
      <c r="B30" s="166" t="s">
        <v>1206</v>
      </c>
      <c r="C30" s="154" t="s">
        <v>1207</v>
      </c>
      <c r="D30" s="168" t="s">
        <v>1185</v>
      </c>
    </row>
    <row r="31" spans="1:4" ht="46.8">
      <c r="A31" s="160" t="s">
        <v>1195</v>
      </c>
      <c r="B31" s="166" t="s">
        <v>1100</v>
      </c>
      <c r="C31" s="154" t="s">
        <v>1101</v>
      </c>
      <c r="D31" s="168" t="s">
        <v>1186</v>
      </c>
    </row>
    <row r="32" spans="1:4" ht="31.2">
      <c r="A32" s="160" t="s">
        <v>1196</v>
      </c>
      <c r="B32" s="166" t="s">
        <v>1102</v>
      </c>
      <c r="C32" s="154" t="s">
        <v>1103</v>
      </c>
      <c r="D32" s="168" t="s">
        <v>1187</v>
      </c>
    </row>
    <row r="33" spans="1:4" ht="24.6" customHeight="1">
      <c r="A33" s="160" t="s">
        <v>1104</v>
      </c>
      <c r="B33" s="166" t="s">
        <v>1105</v>
      </c>
      <c r="C33" s="154" t="s">
        <v>1106</v>
      </c>
      <c r="D33" s="168" t="s">
        <v>1107</v>
      </c>
    </row>
    <row r="34" spans="1:4" ht="28.2" customHeight="1">
      <c r="A34" s="160" t="s">
        <v>1108</v>
      </c>
      <c r="B34" s="166" t="s">
        <v>1109</v>
      </c>
      <c r="C34" s="154" t="s">
        <v>1110</v>
      </c>
      <c r="D34" s="168" t="s">
        <v>1111</v>
      </c>
    </row>
    <row r="35" spans="1:4" ht="31.2">
      <c r="A35" s="160" t="s">
        <v>1112</v>
      </c>
      <c r="B35" s="166"/>
      <c r="C35" s="156"/>
      <c r="D35" s="159" t="s">
        <v>1113</v>
      </c>
    </row>
    <row r="36" spans="1:4" ht="22.8" customHeight="1">
      <c r="A36" s="160" t="s">
        <v>1197</v>
      </c>
      <c r="B36" s="166" t="s">
        <v>1114</v>
      </c>
      <c r="C36" s="154" t="s">
        <v>1115</v>
      </c>
      <c r="D36" s="168" t="s">
        <v>1188</v>
      </c>
    </row>
    <row r="37" spans="1:4" ht="31.2">
      <c r="A37" s="160" t="s">
        <v>1198</v>
      </c>
      <c r="B37" s="166" t="s">
        <v>1116</v>
      </c>
      <c r="C37" s="154" t="s">
        <v>1117</v>
      </c>
      <c r="D37" s="168" t="s">
        <v>1189</v>
      </c>
    </row>
    <row r="38" spans="1:4" ht="46.8">
      <c r="A38" s="160" t="s">
        <v>1199</v>
      </c>
      <c r="B38" s="166" t="s">
        <v>1118</v>
      </c>
      <c r="C38" s="154" t="s">
        <v>1119</v>
      </c>
      <c r="D38" s="168" t="s">
        <v>1190</v>
      </c>
    </row>
    <row r="39" spans="1:4" ht="46.8">
      <c r="A39" s="160" t="s">
        <v>1200</v>
      </c>
      <c r="B39" s="166" t="s">
        <v>1120</v>
      </c>
      <c r="C39" s="154" t="s">
        <v>1121</v>
      </c>
      <c r="D39" s="168" t="s">
        <v>1191</v>
      </c>
    </row>
    <row r="40" spans="1:4" ht="33" customHeight="1">
      <c r="A40" s="160" t="s">
        <v>1201</v>
      </c>
      <c r="B40" s="166" t="s">
        <v>1122</v>
      </c>
      <c r="C40" s="154" t="s">
        <v>1123</v>
      </c>
      <c r="D40" s="168" t="s">
        <v>1192</v>
      </c>
    </row>
    <row r="41" spans="1:4" ht="33" customHeight="1">
      <c r="A41" s="160" t="s">
        <v>1202</v>
      </c>
      <c r="B41" s="166" t="s">
        <v>1124</v>
      </c>
      <c r="C41" s="154" t="s">
        <v>1125</v>
      </c>
      <c r="D41" s="168" t="s">
        <v>1193</v>
      </c>
    </row>
    <row r="42" spans="1:4" ht="33" customHeight="1">
      <c r="A42" s="160" t="s">
        <v>1126</v>
      </c>
      <c r="B42" s="166" t="s">
        <v>1127</v>
      </c>
      <c r="C42" s="154" t="s">
        <v>1128</v>
      </c>
      <c r="D42" s="168" t="s">
        <v>1129</v>
      </c>
    </row>
    <row r="43" spans="1:4" ht="46.8">
      <c r="A43" s="160" t="s">
        <v>1130</v>
      </c>
      <c r="B43" s="166" t="s">
        <v>1131</v>
      </c>
      <c r="C43" s="154" t="s">
        <v>1132</v>
      </c>
      <c r="D43" s="168" t="s">
        <v>1133</v>
      </c>
    </row>
    <row r="44" spans="1:4" ht="31.2">
      <c r="A44" s="160" t="s">
        <v>1134</v>
      </c>
      <c r="B44" s="166" t="s">
        <v>1135</v>
      </c>
      <c r="C44" s="154" t="s">
        <v>1136</v>
      </c>
      <c r="D44" s="168" t="s">
        <v>1137</v>
      </c>
    </row>
    <row r="45" spans="1:4" ht="31.2">
      <c r="A45" s="160" t="s">
        <v>1138</v>
      </c>
      <c r="B45" s="166" t="s">
        <v>1139</v>
      </c>
      <c r="C45" s="154" t="s">
        <v>1140</v>
      </c>
      <c r="D45" s="168" t="s">
        <v>1141</v>
      </c>
    </row>
    <row r="46" spans="1:4" ht="30" customHeight="1">
      <c r="A46" s="160" t="s">
        <v>1142</v>
      </c>
      <c r="B46" s="166" t="s">
        <v>1143</v>
      </c>
      <c r="C46" s="154" t="s">
        <v>1144</v>
      </c>
      <c r="D46" s="168" t="s">
        <v>1145</v>
      </c>
    </row>
    <row r="47" spans="1:4" ht="46.8">
      <c r="A47" s="160" t="s">
        <v>1146</v>
      </c>
      <c r="B47" s="166" t="s">
        <v>1147</v>
      </c>
      <c r="C47" s="154" t="s">
        <v>1148</v>
      </c>
      <c r="D47" s="168" t="s">
        <v>1149</v>
      </c>
    </row>
    <row r="48" spans="1:4" ht="31.2">
      <c r="A48" s="160" t="s">
        <v>1150</v>
      </c>
      <c r="B48" s="166" t="s">
        <v>1151</v>
      </c>
      <c r="C48" s="154" t="s">
        <v>1152</v>
      </c>
      <c r="D48" s="168" t="s">
        <v>1153</v>
      </c>
    </row>
    <row r="49" spans="1:4" ht="46.8">
      <c r="A49" s="160" t="s">
        <v>1154</v>
      </c>
      <c r="B49" s="166" t="s">
        <v>1155</v>
      </c>
      <c r="C49" s="154" t="s">
        <v>1156</v>
      </c>
      <c r="D49" s="168" t="s">
        <v>106</v>
      </c>
    </row>
    <row r="50" spans="1:4" ht="46.8">
      <c r="A50" s="160" t="s">
        <v>1157</v>
      </c>
      <c r="B50" s="166" t="s">
        <v>1158</v>
      </c>
      <c r="C50" s="154" t="s">
        <v>1159</v>
      </c>
      <c r="D50" s="168" t="s">
        <v>107</v>
      </c>
    </row>
    <row r="51" spans="1:4" ht="46.8">
      <c r="A51" s="160" t="s">
        <v>1160</v>
      </c>
      <c r="B51" s="166" t="s">
        <v>1161</v>
      </c>
      <c r="C51" s="154" t="s">
        <v>1162</v>
      </c>
      <c r="D51" s="168" t="s">
        <v>1163</v>
      </c>
    </row>
    <row r="52" spans="1:4" ht="46.8">
      <c r="A52" s="160" t="s">
        <v>1164</v>
      </c>
      <c r="B52" s="166" t="s">
        <v>1165</v>
      </c>
      <c r="C52" s="154" t="s">
        <v>1166</v>
      </c>
      <c r="D52" s="168" t="s">
        <v>1167</v>
      </c>
    </row>
    <row r="53" spans="1:4" ht="46.8">
      <c r="A53" s="160" t="s">
        <v>1168</v>
      </c>
      <c r="B53" s="166" t="s">
        <v>1169</v>
      </c>
      <c r="C53" s="154" t="s">
        <v>1170</v>
      </c>
      <c r="D53" s="168" t="s">
        <v>1171</v>
      </c>
    </row>
    <row r="54" spans="1:4" ht="33.6" customHeight="1">
      <c r="A54" s="160" t="s">
        <v>1172</v>
      </c>
      <c r="B54" s="166" t="s">
        <v>1173</v>
      </c>
      <c r="C54" s="154" t="s">
        <v>1174</v>
      </c>
      <c r="D54" s="168" t="s">
        <v>1175</v>
      </c>
    </row>
    <row r="55" spans="1:4" ht="62.4">
      <c r="A55" s="160" t="s">
        <v>1176</v>
      </c>
      <c r="B55" s="166" t="s">
        <v>1177</v>
      </c>
      <c r="C55" s="154" t="s">
        <v>1178</v>
      </c>
      <c r="D55" s="168" t="s">
        <v>1179</v>
      </c>
    </row>
    <row r="56" spans="1:4" ht="46.8">
      <c r="A56" s="160" t="s">
        <v>1180</v>
      </c>
      <c r="B56" s="166" t="s">
        <v>1181</v>
      </c>
      <c r="C56" s="154" t="s">
        <v>1182</v>
      </c>
      <c r="D56" s="168" t="s">
        <v>1183</v>
      </c>
    </row>
    <row r="57" spans="1:4">
      <c r="A57" s="150"/>
    </row>
  </sheetData>
  <mergeCells count="3">
    <mergeCell ref="A6:D6"/>
    <mergeCell ref="A7:D7"/>
    <mergeCell ref="A8:D8"/>
  </mergeCells>
  <pageMargins left="0.7" right="0.7" top="0.75" bottom="0.75" header="0.3" footer="0.3"/>
  <pageSetup paperSize="8" scale="58" fitToHeight="0" orientation="portrait" verticalDpi="1200" r:id="rId1"/>
  <headerFooter>
    <oddHeader>&amp;L&amp;"Calibri"&amp;10&amp;K317100CBUAE Classification: 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6">
    <pageSetUpPr fitToPage="1"/>
  </sheetPr>
  <dimension ref="B1:K32"/>
  <sheetViews>
    <sheetView showGridLines="0" rightToLeft="1" view="pageBreakPreview" zoomScaleNormal="70" zoomScaleSheetLayoutView="100" workbookViewId="0">
      <selection activeCell="B9" sqref="B6:K9"/>
    </sheetView>
  </sheetViews>
  <sheetFormatPr defaultRowHeight="13.2"/>
  <cols>
    <col min="1" max="1" width="6.6640625" customWidth="1"/>
    <col min="2" max="2" width="45.6640625" customWidth="1"/>
    <col min="3" max="10" width="12.6640625" customWidth="1"/>
    <col min="11" max="11" width="45.6640625" customWidth="1"/>
  </cols>
  <sheetData>
    <row r="1" spans="2:11" ht="15" customHeight="1"/>
    <row r="2" spans="2:11" ht="15" customHeight="1"/>
    <row r="3" spans="2:11" ht="15" customHeight="1"/>
    <row r="4" spans="2:11" ht="15" customHeight="1"/>
    <row r="5" spans="2:11" ht="15" customHeight="1"/>
    <row r="6" spans="2:11" ht="20.25" customHeight="1">
      <c r="B6" s="193" t="s">
        <v>759</v>
      </c>
      <c r="C6" s="193"/>
      <c r="D6" s="193"/>
      <c r="E6" s="193"/>
      <c r="F6" s="193"/>
      <c r="G6" s="193"/>
      <c r="H6" s="193"/>
      <c r="I6" s="193"/>
      <c r="J6" s="193"/>
      <c r="K6" s="193"/>
    </row>
    <row r="7" spans="2:11" ht="20.25" customHeight="1">
      <c r="B7" s="201" t="s">
        <v>572</v>
      </c>
      <c r="C7" s="201"/>
      <c r="D7" s="201"/>
      <c r="E7" s="201"/>
      <c r="F7" s="201"/>
      <c r="G7" s="201"/>
      <c r="H7" s="201"/>
      <c r="I7" s="201"/>
      <c r="J7" s="201"/>
      <c r="K7" s="201"/>
    </row>
    <row r="8" spans="2:11" ht="20.25" customHeight="1">
      <c r="B8" s="194" t="s">
        <v>523</v>
      </c>
      <c r="C8" s="194"/>
      <c r="D8" s="194"/>
      <c r="E8" s="194"/>
      <c r="F8" s="194"/>
      <c r="G8" s="194"/>
      <c r="H8" s="194"/>
      <c r="I8" s="194"/>
      <c r="J8" s="194"/>
      <c r="K8" s="194"/>
    </row>
    <row r="9" spans="2:11" ht="15" customHeight="1">
      <c r="B9" s="204" t="s">
        <v>521</v>
      </c>
      <c r="C9" s="205"/>
      <c r="D9" s="205"/>
      <c r="E9" s="205"/>
      <c r="F9" s="205"/>
      <c r="G9" s="205"/>
      <c r="H9" s="205"/>
      <c r="I9" s="205"/>
      <c r="J9" s="205"/>
      <c r="K9" s="205"/>
    </row>
    <row r="10" spans="2:11" ht="15" customHeight="1"/>
    <row r="11" spans="2:11" ht="15" customHeight="1">
      <c r="B11" s="7" t="s">
        <v>611</v>
      </c>
      <c r="C11" s="65"/>
      <c r="D11" s="65"/>
      <c r="E11" s="65"/>
      <c r="F11" s="1"/>
      <c r="G11" s="1"/>
      <c r="H11" s="1"/>
      <c r="I11" s="1"/>
      <c r="J11" s="1"/>
      <c r="K11" s="54" t="s">
        <v>612</v>
      </c>
    </row>
    <row r="12" spans="2:11" ht="15" customHeight="1">
      <c r="B12" s="7" t="s">
        <v>13</v>
      </c>
      <c r="K12" s="8" t="s">
        <v>10</v>
      </c>
    </row>
    <row r="13" spans="2:11" ht="30" customHeight="1">
      <c r="B13" s="195" t="s">
        <v>300</v>
      </c>
      <c r="C13" s="202" t="s">
        <v>569</v>
      </c>
      <c r="D13" s="203"/>
      <c r="E13" s="202" t="s">
        <v>570</v>
      </c>
      <c r="F13" s="203"/>
      <c r="G13" s="202" t="s">
        <v>571</v>
      </c>
      <c r="H13" s="203"/>
      <c r="I13" s="198" t="s">
        <v>1</v>
      </c>
      <c r="J13" s="199"/>
      <c r="K13" s="195" t="s">
        <v>9</v>
      </c>
    </row>
    <row r="14" spans="2:11" ht="15" customHeight="1">
      <c r="B14" s="195"/>
      <c r="C14" s="196" t="s">
        <v>319</v>
      </c>
      <c r="D14" s="197"/>
      <c r="E14" s="196" t="s">
        <v>320</v>
      </c>
      <c r="F14" s="197"/>
      <c r="G14" s="196" t="s">
        <v>321</v>
      </c>
      <c r="H14" s="197"/>
      <c r="I14" s="196" t="s">
        <v>0</v>
      </c>
      <c r="J14" s="197"/>
      <c r="K14" s="195"/>
    </row>
    <row r="15" spans="2:11" ht="15" customHeight="1">
      <c r="B15" s="195"/>
      <c r="C15" s="48">
        <v>2020</v>
      </c>
      <c r="D15" s="78">
        <v>2021</v>
      </c>
      <c r="E15" s="78">
        <v>2020</v>
      </c>
      <c r="F15" s="78">
        <v>2021</v>
      </c>
      <c r="G15" s="78">
        <v>2020</v>
      </c>
      <c r="H15" s="78">
        <v>2021</v>
      </c>
      <c r="I15" s="78">
        <v>2020</v>
      </c>
      <c r="J15" s="78">
        <v>2021</v>
      </c>
      <c r="K15" s="195"/>
    </row>
    <row r="16" spans="2:11" ht="21" customHeight="1">
      <c r="B16" s="12" t="s">
        <v>33</v>
      </c>
      <c r="C16" s="55">
        <v>0</v>
      </c>
      <c r="D16" s="55">
        <v>0</v>
      </c>
      <c r="E16" s="55">
        <v>1017095.3993421729</v>
      </c>
      <c r="F16" s="55">
        <v>1027626.1812596419</v>
      </c>
      <c r="G16" s="55">
        <v>2375037.3460760387</v>
      </c>
      <c r="H16" s="55">
        <v>2314895.3907189677</v>
      </c>
      <c r="I16" s="55">
        <f t="shared" ref="I16:I20" si="0">G16+E16+C16</f>
        <v>3392132.7454182114</v>
      </c>
      <c r="J16" s="55">
        <f>H16+F16+D16</f>
        <v>3342521.5719786095</v>
      </c>
      <c r="K16" s="13" t="s">
        <v>32</v>
      </c>
    </row>
    <row r="17" spans="2:11" ht="21" customHeight="1">
      <c r="B17" s="12" t="s">
        <v>297</v>
      </c>
      <c r="C17" s="55">
        <v>0</v>
      </c>
      <c r="D17" s="55">
        <v>0</v>
      </c>
      <c r="E17" s="55">
        <v>345066.80770735926</v>
      </c>
      <c r="F17" s="55">
        <v>368737.32272637269</v>
      </c>
      <c r="G17" s="55">
        <v>1144957.0440541522</v>
      </c>
      <c r="H17" s="55">
        <v>1098761.6863560299</v>
      </c>
      <c r="I17" s="55">
        <f t="shared" si="0"/>
        <v>1490023.8517615115</v>
      </c>
      <c r="J17" s="55">
        <f t="shared" ref="J17:J20" si="1">H17+F17+D17</f>
        <v>1467499.0090824026</v>
      </c>
      <c r="K17" s="13" t="s">
        <v>298</v>
      </c>
    </row>
    <row r="18" spans="2:11" ht="21" customHeight="1">
      <c r="B18" s="12" t="s">
        <v>566</v>
      </c>
      <c r="C18" s="55">
        <v>0</v>
      </c>
      <c r="D18" s="55">
        <v>0</v>
      </c>
      <c r="E18" s="55">
        <v>2494711.2504583867</v>
      </c>
      <c r="F18" s="55">
        <v>2212981.7071042522</v>
      </c>
      <c r="G18" s="55">
        <v>2773363.2107839822</v>
      </c>
      <c r="H18" s="55">
        <v>2518159.3359181737</v>
      </c>
      <c r="I18" s="55">
        <f t="shared" si="0"/>
        <v>5268074.4612423684</v>
      </c>
      <c r="J18" s="55">
        <f t="shared" si="1"/>
        <v>4731141.0430224258</v>
      </c>
      <c r="K18" s="13" t="s">
        <v>23</v>
      </c>
    </row>
    <row r="19" spans="2:11" ht="21" customHeight="1">
      <c r="B19" s="12" t="s">
        <v>34</v>
      </c>
      <c r="C19" s="55">
        <v>0</v>
      </c>
      <c r="D19" s="55">
        <v>0</v>
      </c>
      <c r="E19" s="55">
        <v>336117.22346436803</v>
      </c>
      <c r="F19" s="55">
        <v>350854.31934284361</v>
      </c>
      <c r="G19" s="55">
        <v>2155288.5827805842</v>
      </c>
      <c r="H19" s="55">
        <v>2125968.3263020641</v>
      </c>
      <c r="I19" s="55">
        <f t="shared" si="0"/>
        <v>2491405.8062449521</v>
      </c>
      <c r="J19" s="55">
        <f t="shared" si="1"/>
        <v>2476822.6456449078</v>
      </c>
      <c r="K19" s="13" t="s">
        <v>24</v>
      </c>
    </row>
    <row r="20" spans="2:11" ht="21" customHeight="1">
      <c r="B20" s="12" t="s">
        <v>564</v>
      </c>
      <c r="C20" s="55">
        <v>0</v>
      </c>
      <c r="D20" s="55">
        <v>0</v>
      </c>
      <c r="E20" s="55">
        <v>589540.35525961022</v>
      </c>
      <c r="F20" s="55">
        <v>650285.22819905682</v>
      </c>
      <c r="G20" s="55">
        <v>2200889.9378697365</v>
      </c>
      <c r="H20" s="55">
        <v>2810835.7134393142</v>
      </c>
      <c r="I20" s="55">
        <f t="shared" si="0"/>
        <v>2790430.2931293468</v>
      </c>
      <c r="J20" s="55">
        <f t="shared" si="1"/>
        <v>3461120.941638371</v>
      </c>
      <c r="K20" s="13" t="s">
        <v>563</v>
      </c>
    </row>
    <row r="21" spans="2:11" ht="21" customHeight="1">
      <c r="B21" s="14" t="s">
        <v>42</v>
      </c>
      <c r="C21" s="56">
        <f t="shared" ref="C21:J21" si="2">C16+C17+C18+C19+C20</f>
        <v>0</v>
      </c>
      <c r="D21" s="56">
        <f t="shared" si="2"/>
        <v>0</v>
      </c>
      <c r="E21" s="56">
        <f t="shared" si="2"/>
        <v>4782531.0362318968</v>
      </c>
      <c r="F21" s="56">
        <f t="shared" si="2"/>
        <v>4610484.7586321672</v>
      </c>
      <c r="G21" s="56">
        <f t="shared" si="2"/>
        <v>10649536.121564494</v>
      </c>
      <c r="H21" s="56">
        <f t="shared" si="2"/>
        <v>10868620.452734549</v>
      </c>
      <c r="I21" s="56">
        <f t="shared" si="2"/>
        <v>15432067.157796392</v>
      </c>
      <c r="J21" s="56">
        <f t="shared" si="2"/>
        <v>15479105.211366715</v>
      </c>
      <c r="K21" s="15" t="s">
        <v>38</v>
      </c>
    </row>
    <row r="22" spans="2:11" ht="21" customHeight="1">
      <c r="C22" s="16"/>
      <c r="D22" s="16"/>
      <c r="E22" s="16"/>
      <c r="F22" s="16"/>
      <c r="G22" s="16"/>
      <c r="H22" s="16"/>
      <c r="I22" s="16"/>
      <c r="J22" s="16"/>
    </row>
    <row r="23" spans="2:11" ht="21" customHeight="1">
      <c r="B23" s="14" t="s">
        <v>43</v>
      </c>
      <c r="C23" s="56">
        <v>1356414.8721399941</v>
      </c>
      <c r="D23" s="56">
        <v>1519716.794470001</v>
      </c>
      <c r="E23" s="56">
        <v>8101959.9575001029</v>
      </c>
      <c r="F23" s="56">
        <v>8505430.8787118569</v>
      </c>
      <c r="G23" s="56">
        <v>9618628.5083366521</v>
      </c>
      <c r="H23" s="56">
        <v>9842982.1662691217</v>
      </c>
      <c r="I23" s="56">
        <f t="shared" ref="I23:J23" si="3">G23+E23+C23</f>
        <v>19077003.33797675</v>
      </c>
      <c r="J23" s="56">
        <f t="shared" si="3"/>
        <v>19868129.839450981</v>
      </c>
      <c r="K23" s="15" t="s">
        <v>39</v>
      </c>
    </row>
    <row r="24" spans="2:11" ht="21" customHeight="1">
      <c r="C24" s="16"/>
      <c r="D24" s="16"/>
      <c r="E24" s="16"/>
      <c r="F24" s="16"/>
      <c r="G24" s="16"/>
      <c r="H24" s="16"/>
      <c r="I24" s="16"/>
      <c r="J24" s="16"/>
    </row>
    <row r="25" spans="2:11" ht="21" customHeight="1">
      <c r="B25" s="12" t="s">
        <v>35</v>
      </c>
      <c r="C25" s="55">
        <v>180041.19019470003</v>
      </c>
      <c r="D25" s="55">
        <v>207754.80473</v>
      </c>
      <c r="E25" s="55">
        <v>1128.779</v>
      </c>
      <c r="F25" s="55">
        <v>2556.5230000000001</v>
      </c>
      <c r="G25" s="55">
        <v>598179.81097355019</v>
      </c>
      <c r="H25" s="55">
        <v>622295.66279168357</v>
      </c>
      <c r="I25" s="55">
        <f t="shared" ref="I25:I28" si="4">G25+E25+C25</f>
        <v>779349.7801682502</v>
      </c>
      <c r="J25" s="55">
        <f t="shared" ref="J25:J28" si="5">H25+F25+D25</f>
        <v>832606.99052168359</v>
      </c>
      <c r="K25" s="13" t="s">
        <v>25</v>
      </c>
    </row>
    <row r="26" spans="2:11" ht="21" customHeight="1">
      <c r="B26" s="12" t="s">
        <v>36</v>
      </c>
      <c r="C26" s="55">
        <v>15599.651600000001</v>
      </c>
      <c r="D26" s="55">
        <v>42930.34042</v>
      </c>
      <c r="E26" s="55">
        <v>0</v>
      </c>
      <c r="F26" s="55">
        <v>0</v>
      </c>
      <c r="G26" s="55">
        <v>598038.91719454364</v>
      </c>
      <c r="H26" s="55">
        <v>904564.79774801328</v>
      </c>
      <c r="I26" s="55">
        <f t="shared" si="4"/>
        <v>613638.56879454362</v>
      </c>
      <c r="J26" s="55">
        <f t="shared" si="5"/>
        <v>947495.13816801331</v>
      </c>
      <c r="K26" s="13" t="s">
        <v>26</v>
      </c>
    </row>
    <row r="27" spans="2:11" ht="21" customHeight="1">
      <c r="B27" s="12" t="s">
        <v>37</v>
      </c>
      <c r="C27" s="55">
        <v>3834102.8759779329</v>
      </c>
      <c r="D27" s="55">
        <v>4523209.2182250116</v>
      </c>
      <c r="E27" s="55">
        <v>0</v>
      </c>
      <c r="F27" s="55">
        <v>0</v>
      </c>
      <c r="G27" s="55">
        <v>1999432.592997086</v>
      </c>
      <c r="H27" s="55">
        <v>2560023.5564435776</v>
      </c>
      <c r="I27" s="55">
        <f t="shared" si="4"/>
        <v>5833535.4689750187</v>
      </c>
      <c r="J27" s="55">
        <f t="shared" si="5"/>
        <v>7083232.7746685892</v>
      </c>
      <c r="K27" s="13" t="s">
        <v>27</v>
      </c>
    </row>
    <row r="28" spans="2:11" ht="21" customHeight="1">
      <c r="B28" s="12" t="s">
        <v>565</v>
      </c>
      <c r="C28" s="55">
        <v>650703.08422239998</v>
      </c>
      <c r="D28" s="55">
        <v>15102.1363456</v>
      </c>
      <c r="E28" s="55">
        <v>0</v>
      </c>
      <c r="F28" s="55">
        <v>0</v>
      </c>
      <c r="G28" s="55">
        <v>110495</v>
      </c>
      <c r="H28" s="55">
        <v>91357</v>
      </c>
      <c r="I28" s="55">
        <f t="shared" si="4"/>
        <v>761198.08422239998</v>
      </c>
      <c r="J28" s="55">
        <f t="shared" si="5"/>
        <v>106459.1363456</v>
      </c>
      <c r="K28" s="13" t="s">
        <v>28</v>
      </c>
    </row>
    <row r="29" spans="2:11" ht="21" customHeight="1">
      <c r="B29" s="14" t="s">
        <v>44</v>
      </c>
      <c r="C29" s="56">
        <f t="shared" ref="C29:J29" si="6">C25+C26+C27+C28</f>
        <v>4680446.8019950325</v>
      </c>
      <c r="D29" s="56">
        <f t="shared" si="6"/>
        <v>4788996.4997206116</v>
      </c>
      <c r="E29" s="56">
        <f t="shared" si="6"/>
        <v>1128.779</v>
      </c>
      <c r="F29" s="56">
        <f t="shared" si="6"/>
        <v>2556.5230000000001</v>
      </c>
      <c r="G29" s="56">
        <f t="shared" si="6"/>
        <v>3306146.3211651798</v>
      </c>
      <c r="H29" s="56">
        <f t="shared" si="6"/>
        <v>4178241.0169832744</v>
      </c>
      <c r="I29" s="56">
        <f t="shared" si="6"/>
        <v>7987721.9021602124</v>
      </c>
      <c r="J29" s="56">
        <f t="shared" si="6"/>
        <v>8969794.039703887</v>
      </c>
      <c r="K29" s="15" t="s">
        <v>40</v>
      </c>
    </row>
    <row r="30" spans="2:11" ht="21" customHeight="1">
      <c r="C30" s="16"/>
      <c r="D30" s="16"/>
      <c r="E30" s="16"/>
      <c r="F30" s="16"/>
      <c r="G30" s="16"/>
      <c r="H30" s="16"/>
      <c r="I30" s="16"/>
      <c r="J30" s="16"/>
    </row>
    <row r="31" spans="2:11" ht="21" customHeight="1">
      <c r="B31" s="14" t="s">
        <v>264</v>
      </c>
      <c r="C31" s="56">
        <f t="shared" ref="C31:J31" si="7">C29+C23+C21</f>
        <v>6036861.6741350265</v>
      </c>
      <c r="D31" s="56">
        <f t="shared" si="7"/>
        <v>6308713.2941906126</v>
      </c>
      <c r="E31" s="56">
        <f t="shared" si="7"/>
        <v>12885619.772732001</v>
      </c>
      <c r="F31" s="56">
        <f t="shared" si="7"/>
        <v>13118472.160344023</v>
      </c>
      <c r="G31" s="56">
        <f t="shared" si="7"/>
        <v>23574310.951066326</v>
      </c>
      <c r="H31" s="56">
        <f t="shared" si="7"/>
        <v>24889843.635986947</v>
      </c>
      <c r="I31" s="56">
        <f t="shared" si="7"/>
        <v>42496792.397933356</v>
      </c>
      <c r="J31" s="56">
        <f t="shared" si="7"/>
        <v>44317029.090521581</v>
      </c>
      <c r="K31" s="15" t="s">
        <v>41</v>
      </c>
    </row>
    <row r="32" spans="2:11">
      <c r="C32" s="16"/>
      <c r="D32" s="16"/>
      <c r="E32" s="16"/>
      <c r="F32" s="16"/>
      <c r="G32" s="16"/>
      <c r="H32" s="99"/>
      <c r="I32" s="16"/>
      <c r="J32" s="99"/>
    </row>
  </sheetData>
  <mergeCells count="14">
    <mergeCell ref="E14:F14"/>
    <mergeCell ref="I14:J14"/>
    <mergeCell ref="G13:H13"/>
    <mergeCell ref="G14:H14"/>
    <mergeCell ref="B6:K6"/>
    <mergeCell ref="B8:K8"/>
    <mergeCell ref="B9:K9"/>
    <mergeCell ref="B13:B15"/>
    <mergeCell ref="C13:D13"/>
    <mergeCell ref="E13:F13"/>
    <mergeCell ref="I13:J13"/>
    <mergeCell ref="K13:K15"/>
    <mergeCell ref="C14:D14"/>
    <mergeCell ref="B7:K7"/>
  </mergeCells>
  <printOptions horizontalCentered="1"/>
  <pageMargins left="0.25" right="0.25" top="0.75" bottom="0.75" header="0.3" footer="0.3"/>
  <pageSetup paperSize="9" scale="52" orientation="portrait" r:id="rId1"/>
  <headerFooter>
    <oddHeader>&amp;L&amp;"Calibri"&amp;10&amp;K317100CBUAE Classification: Public&amp;1#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7">
    <pageSetUpPr fitToPage="1"/>
  </sheetPr>
  <dimension ref="B1:I31"/>
  <sheetViews>
    <sheetView showGridLines="0" rightToLeft="1" view="pageBreakPreview" zoomScale="115" zoomScaleNormal="70" zoomScaleSheetLayoutView="115" workbookViewId="0">
      <selection activeCell="B6" sqref="B6:I9"/>
    </sheetView>
  </sheetViews>
  <sheetFormatPr defaultRowHeight="13.2"/>
  <cols>
    <col min="1" max="1" width="6.6640625" customWidth="1"/>
    <col min="2" max="2" width="45.6640625" customWidth="1"/>
    <col min="3" max="8" width="12.6640625" customWidth="1"/>
    <col min="9" max="9" width="45.6640625" customWidth="1"/>
  </cols>
  <sheetData>
    <row r="1" spans="2:9" ht="15" customHeight="1"/>
    <row r="2" spans="2:9" ht="15" customHeight="1"/>
    <row r="3" spans="2:9" ht="15" customHeight="1"/>
    <row r="4" spans="2:9" ht="15" customHeight="1"/>
    <row r="5" spans="2:9" ht="15" customHeight="1"/>
    <row r="6" spans="2:9" ht="20.25" customHeight="1">
      <c r="B6" s="193" t="s">
        <v>760</v>
      </c>
      <c r="C6" s="193"/>
      <c r="D6" s="193"/>
      <c r="E6" s="193"/>
      <c r="F6" s="193"/>
      <c r="G6" s="193"/>
      <c r="H6" s="193"/>
      <c r="I6" s="193"/>
    </row>
    <row r="7" spans="2:9" ht="20.25" customHeight="1">
      <c r="B7" s="201" t="s">
        <v>537</v>
      </c>
      <c r="C7" s="201"/>
      <c r="D7" s="201"/>
      <c r="E7" s="201"/>
      <c r="F7" s="201"/>
      <c r="G7" s="201"/>
      <c r="H7" s="201"/>
      <c r="I7" s="201"/>
    </row>
    <row r="8" spans="2:9" ht="20.25" customHeight="1">
      <c r="B8" s="194" t="s">
        <v>524</v>
      </c>
      <c r="C8" s="194"/>
      <c r="D8" s="194"/>
      <c r="E8" s="194"/>
      <c r="F8" s="194"/>
      <c r="G8" s="194"/>
      <c r="H8" s="194"/>
      <c r="I8" s="194"/>
    </row>
    <row r="9" spans="2:9" ht="15" customHeight="1">
      <c r="B9" s="205" t="s">
        <v>520</v>
      </c>
      <c r="C9" s="205"/>
      <c r="D9" s="205"/>
      <c r="E9" s="205"/>
      <c r="F9" s="205"/>
      <c r="G9" s="205"/>
      <c r="H9" s="205"/>
      <c r="I9" s="205"/>
    </row>
    <row r="10" spans="2:9" ht="15" customHeight="1"/>
    <row r="11" spans="2:9" ht="15" customHeight="1">
      <c r="B11" s="7" t="s">
        <v>613</v>
      </c>
      <c r="C11" s="65"/>
      <c r="D11" s="65"/>
      <c r="E11" s="65"/>
      <c r="F11" s="1"/>
      <c r="G11" s="1"/>
      <c r="H11" s="1"/>
      <c r="I11" s="54" t="s">
        <v>614</v>
      </c>
    </row>
    <row r="12" spans="2:9" ht="15" customHeight="1">
      <c r="B12" s="7" t="s">
        <v>13</v>
      </c>
      <c r="I12" s="8" t="s">
        <v>10</v>
      </c>
    </row>
    <row r="13" spans="2:9" ht="15" customHeight="1">
      <c r="B13" s="195" t="s">
        <v>300</v>
      </c>
      <c r="C13" s="198" t="s">
        <v>5</v>
      </c>
      <c r="D13" s="199"/>
      <c r="E13" s="198" t="s">
        <v>6</v>
      </c>
      <c r="F13" s="199"/>
      <c r="G13" s="198" t="s">
        <v>1</v>
      </c>
      <c r="H13" s="199"/>
      <c r="I13" s="195" t="s">
        <v>9</v>
      </c>
    </row>
    <row r="14" spans="2:9" ht="15" customHeight="1">
      <c r="B14" s="195"/>
      <c r="C14" s="196" t="s">
        <v>3</v>
      </c>
      <c r="D14" s="197"/>
      <c r="E14" s="196" t="s">
        <v>4</v>
      </c>
      <c r="F14" s="197"/>
      <c r="G14" s="196" t="s">
        <v>0</v>
      </c>
      <c r="H14" s="197"/>
      <c r="I14" s="195"/>
    </row>
    <row r="15" spans="2:9" ht="15" customHeight="1">
      <c r="B15" s="195"/>
      <c r="C15" s="48">
        <v>2020</v>
      </c>
      <c r="D15" s="78">
        <v>2021</v>
      </c>
      <c r="E15" s="78">
        <v>2020</v>
      </c>
      <c r="F15" s="78">
        <v>2021</v>
      </c>
      <c r="G15" s="78">
        <v>2020</v>
      </c>
      <c r="H15" s="78">
        <v>2021</v>
      </c>
      <c r="I15" s="195"/>
    </row>
    <row r="16" spans="2:9" ht="21" customHeight="1">
      <c r="B16" s="12" t="s">
        <v>33</v>
      </c>
      <c r="C16" s="55">
        <v>420785.51370114827</v>
      </c>
      <c r="D16" s="55">
        <v>442117.78952398553</v>
      </c>
      <c r="E16" s="55">
        <v>397676.69418360671</v>
      </c>
      <c r="F16" s="55">
        <v>343781.79390103056</v>
      </c>
      <c r="G16" s="55">
        <f t="shared" ref="G16:G20" si="0">E16+C16</f>
        <v>818462.20788475499</v>
      </c>
      <c r="H16" s="55">
        <f>F16+D16</f>
        <v>785899.58342501614</v>
      </c>
      <c r="I16" s="13" t="s">
        <v>32</v>
      </c>
    </row>
    <row r="17" spans="2:9" ht="21" customHeight="1">
      <c r="B17" s="12" t="s">
        <v>297</v>
      </c>
      <c r="C17" s="55">
        <v>223662.66635728773</v>
      </c>
      <c r="D17" s="55">
        <v>201255.58717361212</v>
      </c>
      <c r="E17" s="55">
        <v>156444.19283453649</v>
      </c>
      <c r="F17" s="55">
        <v>163818.03132953864</v>
      </c>
      <c r="G17" s="55">
        <f t="shared" si="0"/>
        <v>380106.85919182422</v>
      </c>
      <c r="H17" s="55">
        <f t="shared" ref="H17:H20" si="1">F17+D17</f>
        <v>365073.61850315076</v>
      </c>
      <c r="I17" s="13" t="s">
        <v>298</v>
      </c>
    </row>
    <row r="18" spans="2:9" ht="21" customHeight="1">
      <c r="B18" s="12" t="s">
        <v>566</v>
      </c>
      <c r="C18" s="55">
        <v>2700826.9778335509</v>
      </c>
      <c r="D18" s="55">
        <v>2441251.6975173405</v>
      </c>
      <c r="E18" s="55">
        <v>1274078.2420607221</v>
      </c>
      <c r="F18" s="55">
        <v>1195673.6302618047</v>
      </c>
      <c r="G18" s="55">
        <f t="shared" si="0"/>
        <v>3974905.2198942732</v>
      </c>
      <c r="H18" s="55">
        <f t="shared" si="1"/>
        <v>3636925.327779145</v>
      </c>
      <c r="I18" s="13" t="s">
        <v>23</v>
      </c>
    </row>
    <row r="19" spans="2:9" ht="21" customHeight="1">
      <c r="B19" s="12" t="s">
        <v>34</v>
      </c>
      <c r="C19" s="55">
        <v>471904.30318969977</v>
      </c>
      <c r="D19" s="55">
        <v>403573.91455816349</v>
      </c>
      <c r="E19" s="55">
        <v>103977.55567183443</v>
      </c>
      <c r="F19" s="55">
        <v>71546.741096725018</v>
      </c>
      <c r="G19" s="55">
        <f t="shared" si="0"/>
        <v>575881.85886153416</v>
      </c>
      <c r="H19" s="55">
        <f t="shared" si="1"/>
        <v>475120.65565488848</v>
      </c>
      <c r="I19" s="13" t="s">
        <v>24</v>
      </c>
    </row>
    <row r="20" spans="2:9" ht="21" customHeight="1">
      <c r="B20" s="12" t="s">
        <v>564</v>
      </c>
      <c r="C20" s="55">
        <v>465934.47743395629</v>
      </c>
      <c r="D20" s="55">
        <v>653072.9224078746</v>
      </c>
      <c r="E20" s="55">
        <v>213991.91225084718</v>
      </c>
      <c r="F20" s="55">
        <v>227304.8546354766</v>
      </c>
      <c r="G20" s="55">
        <f t="shared" si="0"/>
        <v>679926.38968480343</v>
      </c>
      <c r="H20" s="55">
        <f t="shared" si="1"/>
        <v>880377.77704335121</v>
      </c>
      <c r="I20" s="13" t="s">
        <v>563</v>
      </c>
    </row>
    <row r="21" spans="2:9" ht="21" customHeight="1">
      <c r="B21" s="14" t="s">
        <v>42</v>
      </c>
      <c r="C21" s="56">
        <f t="shared" ref="C21:H21" si="2">C16+C17+C18+C19+C20</f>
        <v>4283113.9385156427</v>
      </c>
      <c r="D21" s="56">
        <f t="shared" si="2"/>
        <v>4141271.9111809758</v>
      </c>
      <c r="E21" s="56">
        <f t="shared" si="2"/>
        <v>2146168.597001547</v>
      </c>
      <c r="F21" s="56">
        <f t="shared" si="2"/>
        <v>2002125.0512245756</v>
      </c>
      <c r="G21" s="56">
        <f t="shared" si="2"/>
        <v>6429282.5355171897</v>
      </c>
      <c r="H21" s="56">
        <f t="shared" si="2"/>
        <v>6143396.9624055512</v>
      </c>
      <c r="I21" s="15" t="s">
        <v>38</v>
      </c>
    </row>
    <row r="22" spans="2:9" ht="21" customHeight="1">
      <c r="C22" s="16"/>
      <c r="D22" s="16"/>
      <c r="E22" s="16"/>
      <c r="F22" s="16"/>
      <c r="G22" s="16"/>
      <c r="H22" s="16"/>
    </row>
    <row r="23" spans="2:9" ht="21" customHeight="1">
      <c r="B23" s="14" t="s">
        <v>43</v>
      </c>
      <c r="C23" s="56">
        <v>7996483.9534631353</v>
      </c>
      <c r="D23" s="56">
        <v>8409409.5473644715</v>
      </c>
      <c r="E23" s="56">
        <v>3087232.9739890136</v>
      </c>
      <c r="F23" s="56">
        <v>3323239.4373626527</v>
      </c>
      <c r="G23" s="56">
        <f t="shared" ref="G23:H23" si="3">E23+C23</f>
        <v>11083716.927452149</v>
      </c>
      <c r="H23" s="56">
        <f t="shared" si="3"/>
        <v>11732648.984727124</v>
      </c>
      <c r="I23" s="15" t="s">
        <v>39</v>
      </c>
    </row>
    <row r="24" spans="2:9" ht="21" customHeight="1">
      <c r="C24" s="16"/>
      <c r="D24" s="16"/>
      <c r="E24" s="16"/>
      <c r="F24" s="16"/>
      <c r="G24" s="16"/>
      <c r="H24" s="16"/>
    </row>
    <row r="25" spans="2:9" ht="21" customHeight="1">
      <c r="B25" s="12" t="s">
        <v>35</v>
      </c>
      <c r="C25" s="55">
        <v>247914.22729845831</v>
      </c>
      <c r="D25" s="55">
        <v>263222.86512681184</v>
      </c>
      <c r="E25" s="55">
        <v>43992.372175600001</v>
      </c>
      <c r="F25" s="55">
        <v>45530.066010000148</v>
      </c>
      <c r="G25" s="61">
        <f t="shared" ref="G25:G28" si="4">E25+C25</f>
        <v>291906.59947405831</v>
      </c>
      <c r="H25" s="61">
        <f t="shared" ref="H25:H28" si="5">F25+D25</f>
        <v>308752.93113681197</v>
      </c>
      <c r="I25" s="13" t="s">
        <v>25</v>
      </c>
    </row>
    <row r="26" spans="2:9" ht="21" customHeight="1">
      <c r="B26" s="12" t="s">
        <v>36</v>
      </c>
      <c r="C26" s="55">
        <v>-3552.7408907621866</v>
      </c>
      <c r="D26" s="55">
        <v>459381.22171950655</v>
      </c>
      <c r="E26" s="55">
        <v>35213.465457544</v>
      </c>
      <c r="F26" s="55">
        <v>6331.9812499043428</v>
      </c>
      <c r="G26" s="61">
        <f t="shared" si="4"/>
        <v>31660.724566781813</v>
      </c>
      <c r="H26" s="61">
        <f t="shared" si="5"/>
        <v>465713.20296941086</v>
      </c>
      <c r="I26" s="13" t="s">
        <v>26</v>
      </c>
    </row>
    <row r="27" spans="2:9" ht="21" customHeight="1">
      <c r="B27" s="12" t="s">
        <v>37</v>
      </c>
      <c r="C27" s="55">
        <v>945229.07676857256</v>
      </c>
      <c r="D27" s="55">
        <v>1043880.7938515221</v>
      </c>
      <c r="E27" s="55">
        <v>4647413.0608900348</v>
      </c>
      <c r="F27" s="55">
        <v>5761841.1992132356</v>
      </c>
      <c r="G27" s="61">
        <f t="shared" si="4"/>
        <v>5592642.1376586072</v>
      </c>
      <c r="H27" s="61">
        <f t="shared" si="5"/>
        <v>6805721.9930647574</v>
      </c>
      <c r="I27" s="13" t="s">
        <v>27</v>
      </c>
    </row>
    <row r="28" spans="2:9" ht="21" customHeight="1">
      <c r="B28" s="12" t="s">
        <v>565</v>
      </c>
      <c r="C28" s="55">
        <v>1783.8371353789344</v>
      </c>
      <c r="D28" s="55">
        <v>44.250840000000004</v>
      </c>
      <c r="E28" s="55">
        <v>758947.49574647285</v>
      </c>
      <c r="F28" s="55">
        <v>106292.60035771871</v>
      </c>
      <c r="G28" s="61">
        <f t="shared" si="4"/>
        <v>760731.33288185182</v>
      </c>
      <c r="H28" s="61">
        <f t="shared" si="5"/>
        <v>106336.8511977187</v>
      </c>
      <c r="I28" s="13" t="s">
        <v>28</v>
      </c>
    </row>
    <row r="29" spans="2:9" ht="21" customHeight="1">
      <c r="B29" s="14" t="s">
        <v>44</v>
      </c>
      <c r="C29" s="56">
        <f t="shared" ref="C29:H29" si="6">C25+C26+C27+C28</f>
        <v>1191374.4003116477</v>
      </c>
      <c r="D29" s="56">
        <f t="shared" si="6"/>
        <v>1766529.1315378405</v>
      </c>
      <c r="E29" s="56">
        <f t="shared" si="6"/>
        <v>5485566.3942696517</v>
      </c>
      <c r="F29" s="56">
        <f t="shared" si="6"/>
        <v>5919995.8468308588</v>
      </c>
      <c r="G29" s="56">
        <f t="shared" si="6"/>
        <v>6676940.7945812996</v>
      </c>
      <c r="H29" s="56">
        <f t="shared" si="6"/>
        <v>7686524.9783686986</v>
      </c>
      <c r="I29" s="15" t="s">
        <v>40</v>
      </c>
    </row>
    <row r="30" spans="2:9" ht="21" customHeight="1">
      <c r="C30" s="16"/>
      <c r="D30" s="16"/>
      <c r="E30" s="16"/>
      <c r="F30" s="16"/>
      <c r="G30" s="16"/>
      <c r="H30" s="16"/>
    </row>
    <row r="31" spans="2:9" ht="21" customHeight="1">
      <c r="B31" s="14" t="s">
        <v>264</v>
      </c>
      <c r="C31" s="56">
        <f t="shared" ref="C31:H31" si="7">C21+C23+C29</f>
        <v>13470972.292290425</v>
      </c>
      <c r="D31" s="56">
        <f t="shared" si="7"/>
        <v>14317210.590083286</v>
      </c>
      <c r="E31" s="56">
        <f t="shared" si="7"/>
        <v>10718967.965260211</v>
      </c>
      <c r="F31" s="56">
        <f t="shared" si="7"/>
        <v>11245360.335418086</v>
      </c>
      <c r="G31" s="56">
        <f t="shared" si="7"/>
        <v>24189940.257550642</v>
      </c>
      <c r="H31" s="56">
        <f t="shared" si="7"/>
        <v>25562570.925501376</v>
      </c>
      <c r="I31" s="15" t="s">
        <v>41</v>
      </c>
    </row>
  </sheetData>
  <mergeCells count="12">
    <mergeCell ref="B7:I7"/>
    <mergeCell ref="B6:I6"/>
    <mergeCell ref="B8:I8"/>
    <mergeCell ref="B13:B15"/>
    <mergeCell ref="C13:D13"/>
    <mergeCell ref="E13:F13"/>
    <mergeCell ref="G13:H13"/>
    <mergeCell ref="I13:I15"/>
    <mergeCell ref="C14:D14"/>
    <mergeCell ref="E14:F14"/>
    <mergeCell ref="G14:H14"/>
    <mergeCell ref="B9:I9"/>
  </mergeCells>
  <printOptions horizontalCentered="1"/>
  <pageMargins left="0.25" right="0.25" top="0.75" bottom="0.75" header="0.3" footer="0.3"/>
  <pageSetup paperSize="9" scale="59" orientation="portrait" r:id="rId1"/>
  <headerFooter>
    <oddHeader>&amp;L&amp;"Calibri"&amp;10&amp;K317100CBUAE Classification: Public&amp;1#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5A2DC1A4B1FF7F4296DD4CF16E86A270" ma:contentTypeVersion="15" ma:contentTypeDescription="إنشاء مستند جديد." ma:contentTypeScope="" ma:versionID="f7de6ce8bf1701ebec4393bd572de1ad">
  <xsd:schema xmlns:xsd="http://www.w3.org/2001/XMLSchema" xmlns:xs="http://www.w3.org/2001/XMLSchema" xmlns:p="http://schemas.microsoft.com/office/2006/metadata/properties" xmlns:ns2="412022be-5a38-4926-91e3-b315c76af32a" targetNamespace="http://schemas.microsoft.com/office/2006/metadata/properties" ma:root="true" ma:fieldsID="9bb9a6ddcad2449ed0c8d2ef30d5d6c3" ns2:_="">
    <xsd:import namespace="412022be-5a38-4926-91e3-b315c76af32a"/>
    <xsd:element name="properties">
      <xsd:complexType>
        <xsd:sequence>
          <xsd:element name="documentManagement">
            <xsd:complexType>
              <xsd:all>
                <xsd:element ref="ns2:Document_x0020_TypeTaxHTField0" minOccurs="0"/>
                <xsd:element ref="ns2:TaxCatchAll" minOccurs="0"/>
                <xsd:element ref="ns2:DocumentPublishingDate" minOccurs="0"/>
                <xsd:element ref="ns2:Year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2022be-5a38-4926-91e3-b315c76af32a" elementFormDefault="qualified">
    <xsd:import namespace="http://schemas.microsoft.com/office/2006/documentManagement/types"/>
    <xsd:import namespace="http://schemas.microsoft.com/office/infopath/2007/PartnerControls"/>
    <xsd:element name="Document_x0020_TypeTaxHTField0" ma:index="9" nillable="true" ma:taxonomy="true" ma:internalName="Document_x0020_TypeTaxHTField0" ma:taxonomyFieldName="Document_x0020_Type" ma:displayName="نوع المستند" ma:indexed="true" ma:default="" ma:fieldId="{f0002f57-54f9-41a6-8ea9-db71f5717da3}" ma:sspId="c1fa280a-4dd8-4a2e-9ad6-3d1dfab58238" ma:termSetId="f8fb708a-097d-4571-9a0e-5629206d794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2fffaee-9172-4439-8f68-915916bbd69e}" ma:internalName="TaxCatchAll" ma:showField="CatchAllData" ma:web="412022be-5a38-4926-91e3-b315c76af32a">
      <xsd:complexType>
        <xsd:complexContent>
          <xsd:extension base="dms:MultiChoiceLookup">
            <xsd:sequence>
              <xsd:element name="Value" type="dms:Lookup" maxOccurs="unbounded" minOccurs="0" nillable="true"/>
            </xsd:sequence>
          </xsd:extension>
        </xsd:complexContent>
      </xsd:complexType>
    </xsd:element>
    <xsd:element name="DocumentPublishingDate" ma:index="11" nillable="true" ma:displayName="تاريخ النشر" ma:format="DateOnly" ma:internalName="DocumentPublishingDate">
      <xsd:simpleType>
        <xsd:restriction base="dms:DateTime"/>
      </xsd:simpleType>
    </xsd:element>
    <xsd:element name="YearTaxHTField0" ma:index="13" nillable="true" ma:taxonomy="true" ma:internalName="YearTaxHTField0" ma:taxonomyFieldName="Year" ma:displayName="السنة" ma:indexed="true" ma:default="" ma:fieldId="{e39b5e1d-f61c-4a45-b1a0-329389e4d7fb}" ma:sspId="c1fa280a-4dd8-4a2e-9ad6-3d1dfab58238" ma:termSetId="c6a9fec2-f5e3-4793-9fb9-7793faa72dc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PublishingDate xmlns="412022be-5a38-4926-91e3-b315c76af32a">2015-07-07T20:00:00+00:00</DocumentPublishingDate>
    <Document_x0020_TypeTaxHTField0 xmlns="412022be-5a38-4926-91e3-b315c76af32a">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32839a7d-8395-4c6d-8d1b-4ef5d8fd47ad</TermId>
        </TermInfo>
      </Terms>
    </Document_x0020_TypeTaxHTField0>
    <TaxCatchAll xmlns="412022be-5a38-4926-91e3-b315c76af32a">
      <Value>52</Value>
      <Value>7</Value>
    </TaxCatchAll>
    <YearTaxHTField0 xmlns="412022be-5a38-4926-91e3-b315c76af32a">
      <Terms xmlns="http://schemas.microsoft.com/office/infopath/2007/PartnerControls">
        <TermInfo xmlns="http://schemas.microsoft.com/office/infopath/2007/PartnerControls">
          <TermName xmlns="http://schemas.microsoft.com/office/infopath/2007/PartnerControls">2014</TermName>
          <TermId xmlns="http://schemas.microsoft.com/office/infopath/2007/PartnerControls">960fe02e-e683-476e-9f66-4209dd5b7417</TermId>
        </TermInfo>
      </Terms>
    </YearTaxHTField0>
  </documentManagement>
</p:properties>
</file>

<file path=customXml/item3.xml>��< ? x m l   v e r s i o n = " 1 . 0 "   e n c o d i n g = " u t f - 1 6 " ? > < T o u r   x m l n s : x s d = " h t t p : / / w w w . w 3 . o r g / 2 0 0 1 / X M L S c h e m a "   x m l n s : x s i = " h t t p : / / w w w . w 3 . o r g / 2 0 0 1 / X M L S c h e m a - i n s t a n c e "   N a m e = " T o u r   1 "   D e s c r i p t i o n = " S o m e   d e s c r i p t i o n   f o r   t h e   t o u r   g o e s   h e r e "   x m l n s = " h t t p : / / m i c r o s o f t . d a t a . v i s u a l i z a t i o n . e n g i n e . t o u r s / 1 . 0 " > < S c e n e s > < S c e n e   C u s t o m M a p G u i d = " 0 0 0 0 0 0 0 0 - 0 0 0 0 - 0 0 0 0 - 0 0 0 0 - 0 0 0 0 0 0 0 0 0 0 0 0 "   C u s t o m M a p I d = " 0 0 0 0 0 0 0 0 - 0 0 0 0 - 0 0 0 0 - 0 0 0 0 - 0 0 0 0 0 0 0 0 0 0 0 0 "   S c e n e I d = " 4 3 b a a b 2 d - 7 d b 5 - 4 6 2 3 - 9 6 e 4 - b 5 9 b 5 5 1 9 2 6 0 7 " > < T r a n s i t i o n > M o v e T o < / T r a n s i t i o n > < E f f e c t > S t a t i o n < / E f f e c t > < T h e m e > B i n g R o a d < / T h e m e > < T h e m e W i t h L a b e l > f a l s e < / T h e m e W i t h L a b e l > < F l a t M o d e E n a b l e d > f a l s e < / F l a t M o d e E n a b l e d > < D u r a t i o n > 1 0 0 0 0 0 0 0 0 < / D u r a t i o n > < T r a n s i t i o n D u r a t i o n > 3 0 0 0 0 0 0 0 < / T r a n s i t i o n D u r a t i o n > < S p e e d > 0 . 5 < / S p e e d > < F r a m e > < C a m e r a > < L a t i t u d e > 1 7 . 9 7 9 1 1 3 0 5 6 7 5 7 6 4 4 < / L a t i t u d e > < L o n g i t u d e > 4 5 . 9 2 7 4 7 6 8 2 2 1 0 5 7 5 3 < / L o n g i t u d e > < R o t a t i o n > 0 < / R o t a t i o n > < P i v o t A n g l e > 0 < / P i v o t A n g l e > < D i s t a n c e > 0 . 7 3 7 2 7 9 9 9 9 9 9 9 9 9 9 9 4 < / D i s t a n c e > < / C a m e r a > < I m a g e > i V B O R w 0 K G g o A A A A N S U h E U g A A A N Q A A A B 1 C A Y A A A A 2 n s 9 T A A A A A X N S R 0 I A r s 4 c 6 Q A A A A R n Q U 1 B A A C x j w v 8 Y Q U A A A A J c E h Z c w A A A g E A A A I B A a w 5 M Q c A A E 2 B S U R B V H h e 7 b 1 X k B x J l i 1 2 U 1 W W 1 r p Q A l U o F A p a i 4 b o h m w x 0 9 O j d m Y f H 9 9 7 N B r 5 Q T O a 8 Z M / / O A 3 / / h L W 1 u j 2 J m d m b c z 2 1 p A a 6 1 V A Q U U S m u t R S r e 4 x 6 e G R k Z E S m q q q e n M a f g i A j P y M g I D z 9 + r 1 + / f t 3 x 2 a W b I f o e c H R H I 2 V l Z l A g E K B v n 3 k o F A p F J Q X 9 f l V + g D Z V B L Q j o u + e e 7 Q 9 e 5 x q X i K H g + j s i z Q K B L V M C 7 y / c U n b 0 4 B D / A x / P x g K k N P h E t l R 0 G 4 x E A z S V E u I H D V + u t D f T r 9 Y v 0 F + w B h f X K C l y S k q K S n h a / D F N N y 8 c Z t 2 7 N o u 7 s + / 6 K e 0 v g z q 8 X Z R d a i G X H W R 8 + 7 f f 0 j r m x o p I z O d H F N O c u R r H + g Q m u L f z o 1 8 J 9 h F 5 K y R + 6 e f e + W O B U 5 k L 4 p z Q 5 P 8 q H l a J s O B B 9 c D z 6 p l X b p 4 h Y 6 8 e 4 j v 3 X C O C S 5 f u k o l p S X U 3 N x E o 6 O j 1 N 7 e R b M z s 3 T o 8 D t 0 6 + Z t U S 4 N 6 + r D 1 5 q Y m K T 8 / D y a m Z m h B / z s z R u b 6 U 3 b G 9 q 7 b 4 / 4 3 O 4 3 1 W f 6 r U x E L p d L J I f T S Z 9 f f i A + X 0 1 8 L 4 T 6 8 M A O 8 r h D 5 P f 7 B Z m C X B H 1 R D J u 9 W g u D 1 B 1 Q Y C u v P b Q n K H u m 2 F N f p D q i w O U k R Z i A q a J v H R P i B Z 8 0 S + k O B v 3 Q D S 9 4 C B f w E H b q / 1 U m h N h n / r u q S Y m J 3 N q 3 k e U o f j M 3 z v b w m T l 3 a K s I I 3 O O q n S N U m B + V Z + i S 6 + b p C 2 b d p K D j e T h p 9 5 Y Z 4 r r 8 t J m d y g 6 P H 4 y V O q r a m m v L w 8 6 p 1 w c A M S + / z j E x O U X 6 C r 8 S Y I 9 j O R K n j 7 m r f r t E w N o T G i k R k n F V c E x f 0 E B + S 5 V o g h l I b Q H H + W K d / R + P g 4 z c 0 t 0 J o 1 l d q n s Z i e n q a c r B x R V v g u y e K k p 6 3 P a P P m T e I 6 e p L c v H 6 L m j d t o K d P n t G W L Z s p L c 1 D v / v d H + g 3 v / 0 1 5 e T w d R j 6 8 4 3 Q k 0 m / d X G 5 C 1 K 5 3 R Q K O u m L q / d E / m r B 8 f n l W 7 F v c Q V R W r + H 9 l X 5 K e D 3 0 T d P 3 T F k 8 j i D 3 N I 7 a H / t N G W m p 9 H E v I N u d 0 R L o u 1 r f P S g m 2 t D g n B y W Z Y w O Q a 5 Z d c j m 0 k 2 s x T 9 U j x M F h 8 z A 6 R 7 t 9 F H Y 7 M O u t M Z / f u n 1 i 2 S I 0 1 + L z g T o j N d 0 a 1 / d W G A q j L G 6 O r p m / T h k V M U Y u K 7 1 k T / j h G j Y 2 N U V F i o H U n M L j o o y x v 9 O n x c b m 6 P f P b Q P K d R f r 4 1 4 j A a a G y 4 0 l q d E + z k v F r t Q E N o n C s A J J / u V h W h / O 1 c 4 b l s X D U O C n S H y F X N + W h B d A J 7 a W m J K 7 7 G F A N 6 e / u p q i q W u d p r N 0 X r y 1 d U V l Z K e S y p 9 H h w / x H t 2 L l N 7 F u R S p + v J 5 W T K 4 O T p R N I 5 X R 5 q H d 4 k u 6 / a B O f r w Z W l V A Q s 7 s 3 7 6 C S 7 C X 6 V k e m k x s W u R L z S 3 L I n 3 7 9 q k 2 I f x y d 4 Z Z f D 0 W 8 1 U A 2 V 9 4 Z r s T L R U P 6 a 1 r j K C d P p o d c p Z H r B a e 5 E n P j G u g P k T O f q 6 p O Q C 3 5 u D J 6 z C u j H i E u o 4 A / Q K 9 e v a a + v g E 6 d v x d Z h l / Y K b 9 o q h 0 j y M I U 8 A 7 G t n 0 C C 0 y Y b y x z 2 4 l o Y B A B 7 8 z n V p 6 h d W 6 w 6 w C K k B d e 8 X v s r a 2 h g o L 8 c O x s H u d I y O j V F x c p B 1 F 4 9 K F y / T u 0 S N i P 1 F S q Y S C A a H c L K X I m U Z f X r k r T 1 o F r C q h 8 q r 2 k n + J 1 a 2 l A A W 5 7 3 S C i a S k k y L K 4 u J i u J U 7 v Y J k Q j m m u U K 0 6 I 8 t f K h 7 U I N S A a 7 J V V F I N Y X 3 u c + W C A J d / G K 5 x Q e u X 7 9 J 7 7 y z X + y H A Y 3 T c F s g F D D Q P 0 T l F a V i 3 w y h E X 7 m Y u 2 A E Z r l / / y c x 4 2 9 X j q F h j j P + j K 2 h F K E D Q 5 y A 1 H G k o s 7 q G / a 2 p k E h V T A B B L v 0 p d G j m y b a z C s X i v 6 1 3 j n o u K b 4 O q V 6 6 I P B o B 8 a K A h 0 f R Q p F r i e / G m p 4 t 6 5 w / 4 W d 3 O F J I K 1 + 6 c 8 t L j x 7 f F e S s N f n 2 4 g Z V P p f V 7 a b a v h R Z 9 Q V b B g l F k 0 m O C + w h m W A 6 Z g E x W 4 T Z W B I T R A Q l E 2 F D O N Y y R D J n c z h C l D 5 + n O t c z y h q 9 S I N v 7 k e R K R k I M m n d t N q 6 a r m j B 9 + W 3 8 K I 0 v L 8 h b Y X C x B G T y b A k c V J 0 5 z 0 q p 4 d m Q A 0 F 5 b A q 2 W A T A D 6 i o 3 r G w S Z r l y 5 J i V C l n Z S C o A U Q U N j B Z A J p H v z p k N I M p B p c T H S m C l C o t 8 6 N 4 8 W h e + V r + l h T Q D k Q 8 I 5 t X l + 2 r U B n U 1 Z V 1 c y O b 6 4 c n t 5 N d c C W W V 7 + G G D l O 7 y 0 4 G 1 0 Z J J k U U v n S B J L r 2 K 6 D H q n L 8 2 0 O A d a v D R 8 w E X j V o Q s b z r A d V v r a O c C q 7 F C S A U D D E p / a z y x e p t o 0 8 d l F 8 U J F c F X h C f y x J q d I T 7 W y w F k k V o g e 8 / X T t I A r Z S S g d f V 4 A 8 N d F W U D + r h W 6 d W m g F q 9 f 7 l 3 / 7 l H 7 5 6 5 9 r R + Z Y W F i g d J Y + S h r 1 9 f V T Z W W k v 6 b y A U H y c G K C a V L K 4 f T S l 1 d X X v V L v K l O A v l r 9 t B R 7 s i v S 3 9 F 7 9 S b k w l Q o h 1 Z P 0 Q y A b g V W B i t y H R s z R J t e 3 8 T v e x 7 q e X Y o 3 9 g g K a m p 8 N k u t X h p q k F W Q G G + D f y N r J a q J E J C P Y S 3 b m j W a Z Y e o W 4 X w b L X R R M i g v f E 2 R a x a K 8 2 X l L 7 v B v h O b 5 3 c 7 w O 6 1 1 U H A o R M F R w w / z Y X C c z 5 n l z 7 h P a Y X K K m v L 4 f z 8 P E u n d k E m Q N U T 9 C / 1 M N Y f V e 9 U g q R C R / S n h 6 R J f i X B t Q Q v b + W S O y 2 D 6 v K l a C 0 r L e K b j z y I H j 6 f T 7 Q W Q 9 N O O v M i 0 n c y n v d D B p 7 Y k 0 N 0 5 s w 5 2 l G 6 Q 2 Z a o I 0 r A l S R i v J y y s v L 1 X K J 9 t X 5 a a J D 7 s O S y c U l 0 D H m I D / 3 u W B Q q K g o l 5 l 4 W / x 7 D q O w M l E T n V X a D m 5 y p Q B j i A 4 b N 2 r j b v w b j g y W A N l y 3 1 n q I G e R 4 Y e R X 8 D n s E r o 1 D U Y C g P c 0 K C P N D L C n U E D b t 2 6 I 7 Y Z G R l U X 7 9 W 7 C u g T H N y u V A M U P V I v w 1 y n 0 9 s o f 5 x / W Q l k R P u Z e W S G H N c y Z R R t J m q c p d o c n I y x q S q H u 7 p 0 + d h 6 f S o J 9 I B V Z / / r Q A D y D d u 3 K R j z c d i z O S w 7 A F P n z 6 j e V Z R G r g i W H W 2 a z a E a I 7 7 Q T B u p G k a V A V z z s 1 9 L i f X n y 1 b N 9 H / / c / / I j 8 w A 9 c L D O r a I b S o 7 S w H B g 0 V E g M D s g o B l k y J A n V F j 3 J u a D B 2 9 d O P P 9 J y I t i 3 b w / N z m I w K x b o d 1 l Z B h V U v Y L V O U w o S K m Q n z 4 6 s D W m D i 8 r f X n 1 z o r V 4 q L q L b S / x i n G n D B G 4 X D I B 1 A P p L a Q T v r K 9 c X D A H m 9 G e H P / x Z Q 4 p 2 m z k f f 0 s 8 + + Z h c / K K M a G U 1 J D s 7 i y q K K 8 g R 2 1 U S C E 4 F u W V 3 i g F X 0 c B p 4 E a X X P y + H d w e K S v f / N y C k P r Z O b p + m o k 5 H D B 6 U I R h c b 4 R L E e 0 P X u g U u K d o V K n A v 3 r x r V 6 e / o o P S O d S k o M F h b G w s I i q 3 r m 3 h / o i y s 1 0 A j V n 9 J v / V w / v V 6 v u G + X y 0 1 t v a P 0 o p N 1 5 B X A i v a h 9 t e k c Y c 7 Q H N z c 6 z O y U I 2 k g l b 9 X A A K s m + B t Q o G K O T x + 5 a P x V m f f 9 E 3 L n W S 1 k F l T F k G h k d 5 T 7 S F K 1 v X E e l J S W 2 r b Y z l 8 k E s m k P D u v h 7 S 4 3 N z Z c L l D 3 G O r b c E E C o q x 9 I I c 0 X E Z B k Q n j U E C w T 2 4 V m Q I v 7 c u L m 0 B t z w L a x 1 D Z 2 1 6 3 y w M N / r Y 4 3 7 U A z N y 5 e T m m Z A J A p j / / + b N w P Q K W F h e o v 7 d H k G N q a k r L j Y a x / g E B b r G m W I M S U o o f p q E q j u k z C f A b 5 c J f g V R S t 5 s v 5 6 O Z m V m 6 c f 2 W e A C z h w H 0 L R r O L c k O 0 s k N S 3 S S V Z 7 y 3 O h z r X C C z 4 f K V Z g Z p N 0 1 v l i f v F X E P v + E e I H H D + + k e 1 8 9 Z J V u n m a 5 E e n o 7 K T i o i L K X t B 0 e i 4 X X + G C 3 E 8 A 8 N q A N w f g X s f l y s D / E 3 N O m l 5 0 k C c 9 m 7 L L N 9 G T x 8 + E 9 4 C A u R Y p I A Z 1 G U 5 D P 9 / V 5 K C Q o T + U F P i m / K / k f d b U R r t k u B v 4 Q / 5 I j I M l A f h F y q e 1 x q 9 + 9 Q l 9 + c X X N D Y 2 z l 2 K C U r z p l N F 1 R p R v x 4 9 f B x T z 8 y A c 7 z p G S z p c 8 R A N D Q p v 3 + B 6 q u 4 n 2 q o 0 6 k k e O m I x 1 h u 2 l s l O 3 q v W d V 5 9 7 3 D 4 s a N D 6 i O 1 X a a H 0 g N 1 C l s r Y r / p k E k c e M a 8 C z A s a b v h 1 Q 9 j k 5 u T X P J O e e i b R u 2 U Q a / I O 9 Q B t X V y g E f Z 4 m 8 I U i v b 7 4 + T X 3 9 / Y J w i W B j e e w g V z 4 3 G j l e r g i e E E v j o O h T N a 1 v F K p O o g j 2 a D s a l B o a S N E L x 9 0 o n x G q l r 4 f J c A f Y R z M T l o F p 6 G p a A e M r K w s 6 u d y i g f 0 s a 5 d u U 7 T L G E U o P F g L M w K x n q n g M F e f B c S q 7 m u K q Z O p 5 J W R O W r q t / F / / t F B 3 z T 5 o 1 8 4 z I f M D 4 E x C w e o q e n l 3 K y s 2 M + j 4 c j 6 2 I J B x U l u B g i t y t E p z Y u i j Q 3 w w W O a 6 9 U E n p O i I 4 G F s g 7 5 a X J + 3 z M K h Q q B X z 3 3 G t 5 h / 8 N j 4 7 Q t W s 3 a G Z 2 h j v B D v r l r z 8 R Y y R Z W Z m 0 x H 3 H F 6 2 t 0 W 8 g T o L j q x 7 K 1 y 8 z O 5 M r s l R z 4 P A a D 6 b + f w x X A 9 9 / i t I q 0 C n v Z d T E M g c I a a V B O M h q C P S E y J k j P 5 u b n a U z 3 5 2 j P / 3 x z 9 T T b W C 9 C d D / / u n P P q I 1 N b U 0 w 6 q 1 w q Z N G 6 m z o 4 t f l b w n K + B z m S L 7 b j G E 4 a d D 2 z b K k 5 Y B G G J 5 s 7 y 0 r T x I w 0 N D 1 N y 8 Q X f D 0 Q + m j u G 6 / + b N G 1 q z R t l 1 Y 5 H F a o / b g u o e J o 0 Z H L r + 6 r k z F + j n e 9 P p 1 C Z W C z m d K F u i U h t V M o 3 V p l J 3 U J x 7 N H 2 J 1 v t M O i a M H O c U e e q d l F m X Q e d n u 8 U 4 j 4 s r T Y h b 2 8 / + / U s K 9 A W p y F l M + 9 c d o G x u L I A g 9 2 N C C / K 3 4 U G 9 o W m 9 a E y g G i c C e I b r K 6 N C 6 6 C L e r p k B X R q V v W 4 s N A + r Y w m 8 e C q x f s n K u a + 4 p 3 b 9 + j e X e v p E f B U V 1 A W 0 Y n x S X r O f c I j 7 x 2 i 3 / z 2 V 3 T i 5 H G R b w d Y j r / 8 / G u x n 5 2 T S 2 P c g A G L C w s s t c a 5 b M 1 J a V U f s R X G F e 7 7 5 2 a h E k X X 7 W S T 4 6 v r 9 6 x r W g I o r t 1 B e y t 9 4 o E g e f T j T v q b V l h g N Q W q I c S t P t 8 M + F g / R g V A 3 Y u C Z g X T 4 9 n T F p a U z d q R D n y q 7 y W T 2 u + h O Y g W x k n u e 2 m 7 U c A w x Z 3 X H s p w h m i T x 0 + e O o d Q b b I n c s n F l d z n 8 P P L 7 K T y i s h 8 i V c v 2 6 i x i Z t 8 C w h J A K d U z d e t u 7 t X + M F h f M U K X I p y B 9 8 1 V P z r V 2 / Q / n f 2 C e O A A E 4 1 e Z a E o f t + o p Y + I 6 a n Z y g n R z Y m d u h 9 2 U d V T b J z F 6 c a x O C z z 7 6 k T z 7 5 q X Z E N M v a A O p S d r b s u 5 4 5 f Y 5 O v X 9 C 7 O u h N 4 Z h X y Z u k L j 8 h M X P 7 R E W v 5 d d y o q T P J b d h 9 r L Z T I 3 C 6 t e x E R u R R T k 3 2 Y J B T K p e m I H P C y M D w o x Z L J A I / c v T M H X 8 2 w g O r T Z x 0 R a E B I p a O H g A L v J / i Y f b W v 0 k 7 t O 5 t 2 9 c 1 + 4 1 Z z / 8 p K Q N i B T c C L y I H X 1 t T T 9 x L 6 v F H Y c 5 T 5 4 d T V L a T 6 M 6 Y O Y g c k U M r g 9 v n P o A P X 3 6 v Q 9 7 d K J I D i s 7 e i B 7 8 d 2 4 R K G j y W 7 c c 6 X F d o G 2 p M 2 X C j s 2 Y M u R g S Z m V k 0 w h q S w s l T x 1 l a 3 h c G h 8 e P n 2 q 5 s v 7 p o Y 6 x V V K q o a p E F E O q a V k q X 0 F l I z 1 / + p i 8 3 j R x U / r 7 D d + s j j m X x Y z P w 2 J f n 2 8 H M B 7 9 p k T J d O / O A 6 7 s N q Y v D R g j A 1 x M s M A b s S u h + h O 6 2 1 O t t f J w O P T T A 6 L f B G B a h g L G N + Z K u L W E r c D M n K 2 X M P z z c N W B Q Q P X v X b N 2 i l U Q T 9 r F y 5 I g R d E H X 2 j W k 4 s A q 3 W Z W z p 4 8 c N C c z s o S V Y 3 Z L D k 8 d P o i y 4 d t i 7 b 5 c w X A R H E q s H C v C M a H 8 T b a p / 0 / a K q t Z U C x O 6 w s 5 d O 8 T s 6 K 1 b N 9 N Z l l h G 6 M m k k i B V y E / 5 Q s J G 6 n k y y W m S l 3 A q X O i i 5 o 1 N 2 o 1 E b i w K u s N y 5 U K T X B m K y X + J o m F d t G t K I n D V 8 4 t 9 w / c + x 7 8 j + 6 f k f 8 y 3 i T 6 v r s X e 0 N w k P U D c X j H o q g e k z P z 8 A p W V l 8 r + H M a S B i L 3 H Y g 0 o G E I V x 0 G / O 4 O H t z P F U D z j U s A X 5 7 / m i 6 0 X 6 C 1 j R v p s y 9 k h c G 0 9 8 4 x V 3 j 6 u 2 s 9 X p Q 5 M I 3 D C s L M r k 2 o B P x x x q 2 A 4 c d j o h I n C q h b v k U f O f K k 2 p U o M F v 4 4 K F 3 a G F + X k i l r s 5 2 K i + v I A / 3 r W B C H x 4 a 1 M 4 k J p l U K U + w x M J M Y O W N H g 3 5 4 8 h / 8 e I V d u j A Z q 4 Q y E 4 h p a z y w W d p f Z O e T J y p I f a m J e o b Z G X n s 8 V 2 2 T D p P 2 V m J e b x r Y e Y Z M j E C W n a S s 8 L F j + c 5 Y B A 0 h p c O H x m B b O 5 N e w Q M 1 k V Y G A A E A 9 B P 6 l O z H I t R 0 n x d w d 5 3 2 b s U H T S + V H 2 H 9 h H U 1 P T U V M S z H D x w h X 6 + J O P 6 P j e o / R q J I M y G j 4 K k + j l g J T O x p g S Q r 1 S x c U S 1 G n d 1 Y u B u 4 n 7 x s P 2 7 6 z A W 0 B D g 8 N 0 + r t z o m F R k H U j J D w d M O Y 4 O D h E z 5 + 1 k D f N S x 6 v J 2 m D y K R m 2 U z n f i f e d U 3 t W s r S + k 5 A S W k Z d b V L C T Y 4 E C H X 5 i 2 b u N w u R d V N d W 8 q r 6 A g T / Q B F + Z n Y + p 7 o i l l l e / 9 f V v 5 j i T j 1 Q 2 p r Y L + G C Z j j 0 c G Z 1 l N m L k B 2 c E f d I i Z u w M l L t F I A G s 2 p 9 E V Z 7 Q I g s P n 6 F g 3 T U 5 N i Y F F P A d m p 1 a Z e E d j 0 F N M G V e I r t v m 0 E 7 P m s s W L f b Q k F k n h 8 u R + w V 7 9 2 I Q n e j F p P k E S g V F K q h w U K / U b 8 S 7 n 7 B n h Q 4 Y W 1 N m c o V A b 0 Q t h I d 8 Y b C I 3 j t 6 m D I y 0 s n P / S m Y u F F O k E b Y H n h n n 5 j D t H F T s x i H S g V v 2 j V P Y o a x 8 Z y b Z R 2 a U b N 2 r V A N s 7 N l U C C F 4 y e O i X f 3 5 E m k X w X A k I Y x P b i K 4 d 6 v s / r 9 w b 5 N / A k K L L m U u s r H U N I J M G 6 N a H n e o u 2 t H n A / L n d i O r w C J h A C l f n R f Q b E d F m c l Q / a N f 6 I V a k H d H + + n g 5 v O B S W R I 0 N D a K y 6 O F 7 H A o P e i r o + 1 n x A K k G 0 3 B p c Q m r N x O i 1 b 9 / 7 y F 9 9 p c v h W T 6 8 + 8 + p Z 7 L f d z 6 D l F z v Y O O x x n c v f Y 6 L c Z T I h 6 s z l f j V W K q x h I 3 G l W 6 x o u L 0 V 3 h p G t X b 4 p p G o i D g Q Z U W S B R U Q M s q Y O a h 4 X T z N c w D m Z n Z + n I k c i U e 4 W h A W m Y G d S 2 A H x F t 2 z d J q b K 9 P d H 8 o u K C k W Q m G + + / k 5 4 u 4 B w c J X 7 1 9 / 9 S U g n A N G m M H n S t N 7 H S Y 5 v b j 4 w Z 4 A N 9 m 1 c R w U 5 a d w K + U Q l j m c q B 1 R A D y v C J Q 0 T d a + z o 9 t 8 J m w c + P j + P X r X C 8 b p Z 2 m 0 2 + O j Q G U b 5 W d U k m P E R Q N p 6 V S R t 8 A k l N L L / 4 I r z o b I 9 4 w x F / Q w n p s Q o I b q x t 3 C M S I 0 j A y N U H F p M Z 1 t 8 Y a n f Z j h 1 H o m X X w 7 T Q y M p n M Y Y o x 9 R z N c O H e J D h 5 + R 1 h C k 0 G 8 q o F + K g w 4 x k Y M m O C + V W 5 e X m Q I Q Q e c f / P m b d q / f 6 + W I 4 G 5 V T 3 d v b S 2 v k 5 Y X D / 7 9 E v 6 h 9 / 8 U o Q 7 Q 5 S q 9 u F p G h i b 1 s 5 O D C n 1 o a b H B i l k M E T Y E Q V j T y t K J g v A w T I V L C z G W r T g V 3 j P h 5 B n A e q f f E H n R 7 O o u i A Y J h P g 4 J Y 8 O M o J q j o / m h W Z g K T J B G j C F j N v g w O s O h m 8 a z x c Y c d Z h d l V Z O 8 q E U Q d S 8 x I G g a s b / j T I 9 H + z t H j 7 w o y Q b L a 9 Q f R y M T D 2 N i Y m N Y x P D x C t 2 / d M S U T g M Y d Z H r d G h s q A P U O Z I L v 3 u v X b X T v n h y A b m i o F 2 5 y 8 G S B 1 / m J k 8 e o 5 c V L V i U z h M q 4 u a 7 c t P 7 b J S 5 q s 2 z 7 N D 0 9 F V b 3 9 B x R h D E S p 1 f r u K 8 2 1 j Z o A 0 Z J I i P N p F X j r K K c I O X 2 N 7 I w h G a M O H 9 c o 5 Q 5 n K W H i 9 U W Z x E X Y h k f c 9 E o D 3 E 7 p D I v C S Z u p 2 b g C K A L o f 0 M w m 3 B h 6 2 g 1 N q P D T j 7 g j t N a A f i 3 1 4 E J j w I v L a / g N F w s X P X d h r Q q V t G J N L I w A N j Y X 5 B q I 8 Y X 7 J C c a m 0 + q x b v 0 E M 9 J o B 3 i v r 1 j W w y r e R V d P r Q t U D 0 N f 7 6 s t v O H 2 r R a J y i F i J I L J 4 s U m k p P t Q 7 + 3 Y y B 3 x q h j S 2 C H Z 8 1 M B r m 8 1 g S 8 e 3 C 4 8 X C w a y p f o S i C N H v f u 5 r o o z / m u V W u m Y z k o g r D A o m c H Y V J P t i h 0 5 7 v Q Z m i 3 q 3 d 4 P Q 7 T n Q 1 g o D j N q q E / v v + p g L O S n y X S / 5 f I s b 9 x s 1 c 8 O W k + r Q L + f P G A P t P u P b t E B F p Y U a 2 k k x F Z W d l R x g h A X / 8 w 3 a O 6 q l x Y I 7 / 9 + n T 4 H o 8 f P 0 J r 1 9 a K 3 7 l 9 + y 5 f I 0 i V x b l R 9 T 9 e M q k W 9 v C y K M d o O G 5 Q n 6 y A Q T W r i W E p w 6 T / N D p s P c A Z D 3 0 T L p q Z j X 4 B Q J 7 H S Z P T Q d L i T I Y h Y i K g A E 2 A i E D x 5 g R 1 j k u V w 9 9 t f 5 6 C 1 W z c s M O r j 4 m 2 k f t K G + O L v / P j X j p j M K l b w c n k D b F E R u B M w F V u X 1 2 c J p f F W N C n f / l c O 4 r A L B C o k S 9 L S z 5 h R E g F s 6 z e 2 a G 4 r E w Y l z 7 4 6 B S V l 5 e J W b + 3 b 9 2 n l i d P x F w p r 9 s l + m s b a p K b K + X 6 T / / j / / S / o / O Z 6 F + m Q 5 o X J Z G 0 q z A U q f T k w j 4 C W K 4 4 T C o z 9 P W a 2 u Q N E k B m W o j S v X C d M r x U 3 u + d k m x C g 6 f 6 u 9 0 + F 6 0 t t v Y k c B a a 3 K A O + R k y Q s 8 g s b 4 + W B T X C i g c S + 2 M l + o z v v + Z J S f N G a L j m q F t 2 E 2 V n g C 5 Z 7 X r G 7 D 0 i u j C k J e 6 J 7 l z P u f m 5 4 1 t c I x w p D u E K V 1 v w U P j i w F x d B E c Q c 4 3 4 S S i 1 C L e h B F u r t S Y / 4 S K j + k d y Q A x + Y A 3 r 1 q p o E h O k d d L O I Q W w + A w r J G o 1 + n e N N q y d T N 5 M z K 5 c Z 2 j 6 p r q 8 D B P 5 + C E O C e R v 6 R U v q M 7 N / L D S f 8 X P X G s g A d A 5 y 6 R c 5 e L b d u 3 a n v J w 8 U v + f W Q K 0 w m n z 9 E s w s B m p z x U 1 A z F e s 9 a j C z 1 v / G / p k S m R J R k b c h 7 L E d 4 t 8 0 B f p s C V j W B P h S 2 9 b 4 6 E T J g n i m e L j a 5 6 V r 4 2 k i v v t Y Z + Q L F 5 + l 0 U y l U 3 j 2 Y 5 w r m T i E U a Z 0 x q 2 b d 0 T w F V G Z L R o F E Q L A B K j Q n / z 8 Y 9 F Y J o N O b W A X k F M z J I z 1 E I P D S p 2 G k e 3 L L 7 6 i 6 S m Y 2 f t p q L 9 P 1 F 1 E N a 6 v Z E L i N S W Q E i j 2 C D z c R 9 E P z m I b j y x m Z s z V Q E 5 u f A 9 n O 6 w r j d Q a Z 4 + D s t J Z 5 G e 7 6 c R m c 2 a c W 7 C v 5 c l 6 A D j c 3 G c x h g d L E Y 5 i B x U 7 4 r M A b w 7 S 7 M a b N L o 7 6 5 H 9 L E 5 L X P n v d n o E m d R o Q v d 4 E u + R h T f q R c e b T t q 3 f 4 + Y R B q W D i Y + j l G D 4 C Z o b D S s g B A H h b q g L R k s c Q D 0 x / Q w 1 l u 4 L h U V F b O K W k U 7 d m x n I q b R s 6 f P q b K q g q q L I 5 4 Y 8 c D l l f h f i J t d T L 0 w E k n t G 2 8 S 3 s d 6 M b s i M O k / L S 6 k Z i 6 3 g u j 4 a 8 C 0 d C s E V o g A C s 4 8 v u b T A P l b u E Y q P i R r Z + H i E T 6 I I Q d N U b f M S x E + 3 x K t K 5 S W s O f 9 S d w I c w / v v X J N 7 G I B V s 9 j J / H R b e j q 6 h b W v k S Q k 5 M r I j K J / b w 8 a n n 6 W M w s R r 8 K / S O f C C A U q Z f T U 5 N M u G n a u m 2 z O A 7 w r S x w / w 3 R u d L T M 4 S 5 X c 8 D u 7 + E V b 7 K k g I a G R 7 U 5 v 4 D + C A e Q n T + 3 A V t f / X Q 0 d 6 p 7 S 0 f Y 1 2 R 5 0 I B A Q W Z 5 i / 7 6 q h 1 J R u d T b A y M 3 H C g R + Z v K 7 N L n I 3 c 4 3 U i A y n 3 U Q R g u U M t 8 y 3 t W 2 D j 3 J J 9 i m b K / w J G S y M K M t 3 0 + S 0 r J g A Y s / f b E 9 M 9 M 7 O z C V s d b 3 e 5 q H r A S n x r d r f G u 7 T X L p 0 V T s y R 2 9 P p M z 7 e q Q l Z 2 J s l B q b m o U X f F Z 2 N m s y u U I a D b J K h 6 n v H W 2 v x U T F y q p q J t o i P X z 4 W E x u h Y l 9 7 V q 0 r C E x h i r K N Y H k O H 3 n c U J v 7 O T u L X z t R R E G F + x W 3 h G A l Y Q C 0 F K M j o 6 Z + r y l B B M J 9 e T R U 9 q i t S 4 r C U U o w G q x t 4 O V S 5 S d h G u R Q n C A O + 9 x r G Y A W m 5 4 w 4 d G Q + Q w B o / U E H z B n X q M 6 a B o d K c o X z 5 F J n W c C B p Z B V 5 b j O h A 0 3 S z 1 z w S k R 4 g Q k F G i H b V Y I C V a H J 2 i f K y 0 s Q t n X 6 e J t b r m o 9 j L D l Z u C j G 2 0 y q k Q D q F 3 z x r C x / E + N j l F 8 g P 1 t Y m B f S x Q x K O r U z m d Y 2 S H U S e b g + F i G A v + H n n 3 1 B 7 x w 8 I K x / y O / q 7 q f u m f h q N I Q z b x J J k k C S T B E L l x m J 9 L C K l 7 a S q G 9 Y O U u i P 3 6 Z R e F a X 6 I W A w k 1 n T 0 R M g E o e b F l M g V b Q z T n 0 0 1 G 1 P o j g k y A t g n 1 c x q N N q O H d F N J 4 s H r W K T a 7 i U K P g u S I 8 E g L q g G Y 3 M O M c M a i 9 X d 7 M w W W 5 A J i E c m 4 M y Y l z p H z c s F 4 0 p w P c K i B D L q K 1 F X R z t 1 t k c m s 8 F q B 0 C l 0 0 8 4 N M M 4 S y 6 Q S Z 0 3 P D Q g 6 j b C m K F + N + 3 7 m F q e R 2 a f w g M 9 w g X r l L D r 0 d T U e J h I a n K e H m b E Q h 6 + 8 6 r 1 V V z i L Q c I g L J S U A O 4 R h R Z x P 7 L s J i r h Y X Z 9 F C z U 8 1 M 1 F Y I 9 L L k 0 b U V z v U O y l j M o + B T 7 d o W G p W D u y 4 O 9 M u X i I 5 v W K T g f S a G 5 m k R D w U Z Q T q y g X 9 r h 5 N u j d + h O 9 2 r u + K f E S 8 G 3 T Q 8 I + 8 V J P r n f / p / 6 A + / / x N 3 H S 6 K v A M H 9 o k V N Y C a u r V U U x v p 8 J Z X y j g l U P 0 Q x M U K q I s I 2 Q A o D 4 v i k r J w / Y a P 3 4 z P R b s P H B A a G a p u X V 1 t D C f M U k J 9 q O y s d K F f J k s K h M 8 d G R 6 l d 9 8 7 I u b 5 q 4 4 i g N H p w T i t S A x M 1 D 2 4 j Y j 7 X C F M z p t f D A E 1 z T D v Y 8 l h M h X B m c 0 q B A Q E 3 h E n M X 0 i C W B w 2 F V l c i + s + j k 3 J f j A L B x g P m / N e E 2 f 3 o l 0 6 D W N J w b p r N V u D k Z i b M x N z N O x T 9 5 L e P 2 r F Q M X 5 7 0 u N / 3 u X z + l n 3 z 8 I f 3 j f / M b 4 X Z U U J A f u x 4 U 6 5 f d X d F 9 6 L r 6 + J O 9 i k p K t D 1 + P R q R w p 7 x h X U 0 u + C k q 2 0 q R B q / C 5 A Y 5 R I n J a R 3 7 G 9 e F 6 W 3 o u W I R y 4 E f 8 e L K S 0 r E a I U Q T O u X b 1 B c 3 P z Y r B O m N 8 D Q T G h b j k Y H j I P Y Z U q i r N k 4 Z o h N 9 3 8 m S / 0 e W j e 4 O g Z f M X X m e C E E k 6 k l F m L C f R y 0 v z h 9 C G 4 C F G T t M s 7 M G 7 F / 7 D 0 p 0 A C K u q G 5 v V 0 N D O d J k f l R C f j q w P p k E q 8 A U K U s t C b I A U e B S j f W U A z I 6 y j 8 u + d r F h Z S 6 o d H v R 4 x L r F e 0 7 8 N o Z A Z q h m a a S s d 4 l i Z D g y 3 2 y g t 4 e m J i Z E v Q a 5 4 C i L I k I 5 I a i o R I j W l d u v d Q w 4 z t x V + o M 1 T u z a R K H g g h j o w g / O z q L D 5 w 2 T y k i u q 5 e v 0 Y G D + 2 P G o N D h Q / w J W H 9 U p B 8 s 1 b J l y 6 b E + l o m E u r y x a s i D N V K 4 c o r D x 1 u l G N P e q M E 8 K T P R X 0 T 1 u z I 5 0 L f t 5 E l G T j J p 2 H p l k Q W I E O 4 Z v 1 S o n o E W g O s 6 p n 8 p v Y b y a C v d 4 C c k 5 V U 5 P S T p 4 m / r H 4 S w t e g P i K W O t 4 V p j E E X z H h M M e L i 7 / r p Y N a g k k O s i 0 D M H I o d R u C 5 H G f m 7 a v M d c W U D 8 T t S w q w 4 Q e K u 8 M n I k F p R w 0 3 H K G / s P P D 4 t 6 3 9 H R Q U N + + y A 0 C a 2 + g b c X I Q 8 M D d b W I k i f Q 0 c O m g 7 o w m K C F b 3 h n K i A C D a n T 5 8 V h Z E K E N M i F T z t j S 3 4 6 6 8 9 f B / i g U 0 x Z F g E 2 w g 4 q A R f s M j Q T k t 0 N T 8 z M g U e S N F j R i b h W 2 d / K 6 a o r C q n n t m 7 5 N n A X 9 b / p E k d x P Q L T L 3 A 7 F 1 B J o A 3 W C k E Y a 9 P Z S 1 8 L + G v 7 3 V 5 a H z O S a z M 0 N m X a b S l 0 r q e d L Q x 8 x O E m Y a F P A x 0 y 8 / k M 2 d U 7 W R q 4 V i e b 8 Y P f U r o t Y y O D I o f U T e h Z j b q g c / g E m + 2 H I k e I I 6 R b B 9 / / B P 6 y 5 8 / k / 2 h J J G f r w s F l A S q C g J 0 v 5 N F u 6 5 c s Q p 7 j e a z Z p R O Q H 1 J f P 3 q X C h a 0 m J x a D s E E R h G Q + A x q 9 I 9 3 H j N s 8 T a Y T O i n J q / q M D u P T v p 9 L e x U Y C M u H j + s l i g A L N 3 R f A a H e A w 6 6 i V 7 / D 7 I N U d f k / n m E z r u P y N L l W Y W N k 3 K T P T M + N 3 V F F P Z 8 S 0 D H P A r 1 M B B M n K K Q i P v V m Z 4 f X g O 0 H F s U 5 F e T m i v 6 O H W X Q e B M p H N J p 4 G D a J l Q B R i 8 i h / / r 7 P w m r i i l M 1 D 0 A k + x S A Q Z r d 9 b 6 R e s H X 7 Z Z b p l y M k L U M 2 5 T k c 1 v I Q p 4 w Z g C H k Y c w e v M Z K m G / h b D t d V F j j V O s X i Z H U I t C d y I D U 5 9 c J w u X b g i 4 i k a p z k o r G + K u P s 4 + B 6 j M C D v V w G T M V c T m N h 5 v G m J 6 k 0 c d E G 0 P H 5 v A A w H + s F d Y H C g n 1 6 3 v q T O D r n g H e o a F g p Q m B i z c 3 e R z e r M o n S c R s Q l 5 N m l u C p f c 0 0 l 5 e b m C G Y r C X X 0 2 L t i q 3 D + / E V a W 6 f z 1 7 G B c E i 0 w H / + L / + R L l 6 4 T H M 6 a 6 C C I 8 Q 3 Y w D m s 0 x O T A q X F M x d U f e X D B 5 1 u 4 T 6 d 4 d b o f 3 1 P n p 3 f W z l Q G w H A B 7 m 7 2 + M L 0 U 7 t e V D A 0 w U O 7 U v r N Y 1 G p r d O A j B a 3 u Z e P f o Y c r M k s H y l x a W u F M + J S y y 9 + 8 + F G S 7 e / e + d q a E P h w 0 S K 8 H x l 5 W k 1 T w I + y x 6 L u C T O o z z N h G S L H 5 u T n q 6 e r k u j F B J a W l t G 5 9 E 9 X W m S 9 4 N z N r L a 1 k f e K H E 1 s 5 3 y 6 f 5 q L 4 E Z P O 3 X 9 m W w u P 7 d j I 1 1 o U 6 h g 6 Z s Y l P h E W q r Q 0 Y o J U s K r c u A 5 u z K x T q H C V V c c d O 7 Z F u e y b n T 0 w O E D l Z e W i l f V p i 7 z B r w + / g S g 2 E 0 w E k A 4 r C G J N 2 + K S Y m F 6 T e P O N q T u l Z v P 6 M j B H Z T h d Y v O t x 5 o m / z + A H 3 9 z R n 6 2 c c f a L k R W H l O A H i 0 4 4 s L 5 N p u L u 0 C 7 U F y r U 2 M R F J / / + t g f G y C C g r z R V k A A e G 1 Y f 3 e M J C 7 m t h U E a C q / G g p d f Z F G j W X + z k / K N y I 6 j T P h 3 g Y H R n m + h B r Q R y b d 9 K 9 T o + u f v I b 4 H p f k u W j p p I 5 6 u j o o m m P d T e D C f U 8 D q G a w x Y + J Q U w z 9 / H x y + e v 6 R 9 B / Y K L 3 Q 9 r M g E S C v h r D B O 2 A H r q m 7 b t i V s / T N 7 j e i z J a J m W m H + F a s A N Q h 3 h W f z C w L B t Q V G F 4 z G o / H A / W L d 1 2 F u v X 1 L P n K 5 n S L a a 3 F p E Q 2 4 d / J x b K u 3 j l W U B n 7 5 Z g i 0 c 6 X E S h 0 J w k g o T A t J 1 p M 9 V S C y E g J 3 A m Z 9 S i N W m 1 A A V u R X / Z y O U R e 1 D s l G K 9 H I w g r 9 f b 1 U U V n F j f A i e b 2 R f i / 8 F R W Z x J b r c j D E 9 T 4 Y o K O N 8 6 J O P O 6 x D p 2 d A K G a u H I t C i m g C I X U 1 9 d H F R U V p u S x I x Q A d W L 3 7 p 3 a k T X O n D 7 L h D k o J q m Z v c 6 2 t j Z q a E g i Y q M J j J G E w o h T f z C 1 4 a K a D m / A r k I f 5 f f 7 y W 0 w L N j 5 4 / 0 Q g Y C U i K G n B z w + z A a p H 7 H a P K A Z B 1 Y b G A 9 0 L Q 3 T e D A i Y b B g X 3 t b K 9 W v W 6 / l x A K N p P K y 6 O 7 q o O q a u r i E E v W d y Y S w Y u + t m 6 d F P v / F Y G y X R C F u H 2 p i Y l R e 1 E A S L D K c C r B k Z i J k A k 6 e O k F 3 b t 8 V a p s Z E G t g u Q C Z U g m c 4 n V b N x r 3 x z y C T I j q E 3 j I k k 6 L M 7 F c M s W b 1 L j S 6 O + L D b C i l u b R A 0 T 6 v s g E T C 0 4 o s g E v G 5 t o c J i + / o w N z / H G s g I 9 X Z 3 C j K h T i s y o c 8 F D / R Y y O e V 9 T / E U n v Y l C c q c S n w / z Z J H z x Q j 4 i O m R w Q x S Y Z I M z T 8 + f P t a N o Z G c t b 1 K h g n 5 t q W T g M S E V y l 2 5 O i K q D / p R i D O x E n D b 9 F 9 W A z t 2 b d P 2 I g i a a D u Q T n 9 t Y I p G f r 5 9 9 C f 4 o B Y W F l N V d a 1 Q 5 f V 1 G P 0 p X 7 r J q n T 8 P p X a j W X D c g s h S C Q 3 z J J t s 5 K b m U Y F f J N G 6 b Q c q E l c y W D 3 r p 3 U z 8 T G f U z P T N P g 4 K B Y G H p F Z w N H W 4 I T Q l V e 9 J c E m b h c + V 2 R 3 2 B a X i 4 C K 3 y 9 e E C F Q y g t h a 7 p m 9 Q 5 f U O u 1 K g B t W J k x i m e + a + N t m G b 4 Q 4 N e i O X X h p N T 3 F d Y l W w R Y s L r 4 c g E x 6 U X 2 7 H m J N a h + 0 7 s L b O s Z X F R S x G 5 S i i I h W 2 y a z t a k R F i q o i v g d 1 E f H E y 8 r K K D d H L i 2 z U t C v l J E o m s o i h g f E o d B X r H N j 6 S u q o s W L O L T S g F O o f m k a V K y 8 g b X U O X N D y y E 6 / y J N O L F q V e O v i j c j L t v o u U Z g p Q 6 Y 1 x F j c m x k W A Z i 1 T 5 T 0 A s S 7 I 3 N O u T C E j q O G J P t 9 I 2 y g t w o 2 7 3 6 g V a s E 5 s C M L 6 0 H K l S U l w s B i N X A 6 5 K P L E G 3 a 4 d u r j F U v C 4 Y 7 9 0 1 5 F G v t 4 k 3 r I G N T A c n G C i 2 t u M V g 2 X L l z W 9 i S c Q R d N l s v g J 5 B U / d x n 8 n + / Q t M W K C U 7 S a n m S u m R k Z k p 1 v i t r W + w f h a + s K r 3 a o C 3 O B O R k q K 5 o h L X C L N s m Y T F I s x S 5 E m s X W u 9 B p O e 1 U a 8 a Y t e K C s V V K g 1 p l Y D S X o + p X E D P j t n X a s w F e T 8 p J d G o 8 d I b Q E y q Z B a z n w m 6 s Z I u X 8 f g P a B J W m O n T i q 5 U g E n d H D A I 9 / A P 0 m I + x K C o t I T E 0 a l o B k l J X L u B f n X 5 q Z / C G X Z X 1 G v Q 4 n 0 V P C r 8 U m + / l Q G q B q 6 Z F s j D S F v l 4 z K 0 p y w O D s q o H V Y 4 w T J Y q 0 1 i B l Z c a X u H f T 0 2 i g N V K g 4 3 P W 5 W A W n + 7 7 A M I U I F w X N J J T 7 x + n H G e 2 t H 5 a u E 5 l 2 H c l / i r o G m c J o u 3 r M T w 4 Q I j D Z 2 p I s 3 n d Q j Z w k q R S J 2 J s k h 9 e c c S Q b F U + A J 1 T m E / P n T l P F 8 5 f o s 7 O S B h T O 2 l k h v y C 1 B x Z 9 c j C + r y r i G Q G X Q N J W N 0 e + T 1 h 8 3 x B 5 g r F 1 1 g m M F i P V f l V n A b E I k e / K d D H b X A O t 7 W w f p o I o n x v D e 2 q T d 6 R e b X R O i h V M T 3 g C O v V n F o x K G s E y L J g + y i C U X I j J B R r H l P W C 7 L Z q n w A 5 i t t 2 t R M R 4 + / J 3 z 4 s F J B q l A r G C 4 H Z v 5 Y f w 2 E Z k J U U h T 7 g u w Q 5 T R r Q H B l 5 0 l a A g P 0 g 4 P D d P n y N d F Y 7 t u / N 7 z e F Y B F u K P 6 k 2 H I v L n F P L r 5 e i 1 d f f 3 D E 1 H g C 6 Z 5 6 D E z P S m W u Q H M 6 g 4 I c v m 1 l Y e H l E 1 y q 9 4 d L M 3 o j + l 5 E k l x 9 R W I S b 2 o N H q e J w r 4 5 x U V L m P e A S M Q N H f n W X E k 8 D N q N f e C z M R 7 5 m f H r A e 8 n K u g y W I 2 N F Z C v H / v A f e L z o o l Y Q A s 6 n 3 k y E E Z H s s A q 7 D Q t T n 7 u X I e p q 6 h 7 V r O D x 9 Y M 6 q 8 M j K 2 Z D Y 9 a H Y p l g K R / p I 4 E P u C T 9 p + I G R N m 7 h 9 q C 1 b 5 L g R n G B T x R g / 2 K 7 d O 8 1 1 2 D j Q f 8 P K Y 2 L F o R o j M / B n W I l P Y W + d P 7 k 5 Q S b 8 0 3 t y L w c g T 2 v r a 7 E M C / w S M U s A j s t Y T B o h C B D R B y p d Q U E B t b X p l 7 5 P D P 1 x J l j + E P C w R 0 q h g b 5 e 7 m J E D / Q a j 4 E b 7 X Y a D + S S f N f Y u p w g F I 7 4 J e p 5 o k u 2 k W O x x D y m Q Q N P H k e v S 5 o o o K d j e k X G C o Q T U 5 F q V h 1 x t E q X i e f D 4 X X S G z 8 e u p 5 E v h u a 4 c T a Q z K R k M y A g D c P 7 j 8 S 5 F m / f p 1 w P E a g f T v k 5 i Y 3 j o d 6 Z F S n f o g Y m 5 O k R 7 0 z A r M R 9 B C C J 9 I 2 G i C l E R 5 c b m G M 0 P I d H h 1 L o v 9 s m x z 9 w l V Y N h H A j T 5 + 9 F j + S A L 4 + q t v l 9 X v 0 k O p L K u N E G L x m g A x I r j M T B F Y n K Z d N X F m E z J a d C o z 1 k h y x J 8 E a g v p t B y g H T t j 3 Y T s A G n 1 + r W 9 l E I p w I N c H 1 / v h w 5 V L T F F x w i j i m u r M G n X U f U c / 2 d 4 Z H C i J Z 9 1 y 2 K r 8 j 1 9 8 o R 3 J F R Q F X i Z b 9 2 2 l a 7 E C Y u r 8 O F H 7 2 t 7 y 8 f E R O w 4 w m r A Y b E A m 9 l k Q X g U / P 5 3 f + S O 6 g y V J t j o o 4 I u M v f 0 K / j J c F X J A y u W 6 4 0 K y S A n x 9 4 X 8 s V A f H e e H y K e d y + Z D u T C f J 4 o h K o n y K Q k V U i E S A D E I D B 2 T R J L K J N c L e E P J l V g z Z o q J l M / Z W p m 6 y P v H R Z b O 1 y 7 9 S h l I 4 Y p U u i D r S h 0 D R P K A j N 5 R 0 N P 6 M N f H 6 B K b c B Z j E M k g I u t a e F Y D V D Z 0 L / E s p T / / p f P u S F 7 R t 1 d P f T g w S M 6 e + Y 8 9 4 1 G h I E B g 6 7 Y q l Z z Y G C Q D h 8 5 K P Z T A a S U n d T v m / z b J F T P T D a V l s V q R S V l C T o F C A J h I 7 c 4 x n 6 6 R 0 5 f k n U 6 m i s q 2 Y 5 D b d 6 y i V v A G 6 K z i w t B j B Y X R 8 x R Z 8 + e p 5 a W 2 E W C A e i b L 7 u j l x B J B f j d z z 7 7 i p 4 / b 6 F C k 0 7 l S i I 0 z c l C 3 Q O C Q 5 H P I B n g P J r l L a A C b 4 2 W i 0 i t i R s o X m q L u W F m M Q w I P / n p h / S L X / 5 M l H t 1 z R o x a / n E y W P c N y o W n + N F Y v v V F 9 8 I M m O F v + U A b m A j O k I 9 a H G H V T y k Z M N S / 5 D Q 0 Z + 6 N i M 4 J P 6 X W 7 U / j + L m + p i V 6 T X l i 0 i X n 7 6 y r E G H N z X Q m 9 c v R W u M 1 h A v H B U c C c A W L x Y z X G 9 c v 0 l D g 8 N 0 n C s A w o W h g / 5 P / 3 q O d h 7 6 0 D L q a k L g 3 0 j F O p g U U F B 6 Q W r x c x i j g V k Z z w a L o z E E 9 E J g i t J d u a I y 2 g F L 5 K h F z E 5 k L t J 4 9 p g o s 2 S A s l + J c v H z M 3 3 5 2 k c Z m S s z F e a H B O M s 3 p c t z 0 Q 8 8 7 S 0 y P D F G W 5 E W M f X j i Q w m R D T 3 v G e g 5 h c q G 1 d j g D 5 u J W p L Q y Q A x F B T R D H D u o Q / Z a 6 t b W W 4 c E Q o 2 F m Z p Z V j 0 M i Z C 4 6 f l h P 5 9 6 9 + 5 R V s p Z 2 J t B R t w I q D a b C r z o S r J d Y 8 h L A f a k V x P U Y m U 8 s L p x + R c C W x T 5 h V E g W K 0 E m E P 9 c n / d H S S b A W O U b G p v I 7 f a I V T o A r L 7 h 9 R g o w O 8 W X 9 R E h k h S Q o X E j A J 8 n u 6 2 M U o o c 5 / Z H 4 D r Q 9 c 2 e 4 E q D 5 + r v h J U E g R I 3 L N n N x V W r q f P 7 s 7 R 6 Z b U + l G / + 5 c / p D R / K m n E M Z O H 4 Z L F j D E 5 P L M R a c 5 o H 8 d C i 3 W l 9 A h k 1 V L J 0 v J n H i e L e F L 0 x 4 B r b d H 1 D p 4 S U H O x 5 A 3 W 3 o W 0 C h g i S E n q S O I I b o k M p Z V J a i E Y p t W f r Y Q K 8 k X g p Q v i J D O w q + K g e 1 m 3 W Z h O f X V 2 k C l T W 9 J x V Z G g g H B 4 Z O E j W E s U W A g H u k J U H J B R b E 9 p A 7 0 B R 7 / Y 2 i E n n V W 3 M u 3 g + w L f b 2 z z + O O D 1 e L d b 1 6 / o v p G G X s i Z t q G x i J B I M O + 2 g Z t t A N b s / n M 7 C w z m n n H F 4 A O q W C n b u g / 2 1 H t p 1 P b s + l w Q / K d 5 3 F W N Q t S N A c n j S S M W c P 3 x 2 h N t V w 2 B Q i i n W E J 5 6 r h 1 i l H P r s q g c n Z + E 6 w C N 4 Y S s 1 i n j I G n z p E S / s 2 w E g q T C q s X 9 e o H U U D h E G 5 y G 3 k j 3 P C Z E J y w r U F l z V J t m b z y Q U f L S w s C p L A o o S V M 5 I B o r P 2 d H d z U 5 3 c 9 w D E 0 S v V L T m y W g g l 6 n y h t W T 3 h + 5 R z 9 w d U d D B K S 5 A Q 2 g 3 5 U a E F Q C b L U K J 6 Y F Q W M 4 S l L e E 3 p K 4 k o C n + 5 N n L q H q P U w x 2 u 7 f I g Z 7 o + f g j Y 5 G r J q I e B Q L S S E Q J y K Z Z C 7 y 8 b 9 b h H y O 5 Q u S r d l 8 c m a W c r X 4 e X B V 6 e n p s Z V O Z o A b T L K B W Q B E k B V B N Q 3 P j E X I Q q x R B X v k c X B 0 e R X Q o f e I s r m U k E S M 6 u o 1 w l F U 6 M u 5 c k U R O J + K w m f A j Q j q H y R P T U G A 9 t U t U a U h 9 o Q e L w d Z P O p 4 5 7 R Y h S M V B L p D 9 O q h U 5 D o d F s a 9 R m s W W 8 D e g K N 1 N + r V R a G S z d j X G / t E 1 J J S 2 C Q f i v 3 x U k i 6 T l i T L Y q 3 + T 8 k u j E g U Q Z G e l R q 2 Y k A k x a w 3 j N 1 B S W J U 8 c e I A d u 7 Z T R r o 3 J i I R F i F z c H / a q T k R O x G a C w + b I k D Q M P h S f o u 4 4 S r o P 8 I X Y + w G 0 1 o w K N r X 2 y + c T 7 H Y w Z t r n d T b 2 y f y u 7 t 7 h J N q P h N s S x U W j b Y Z n z L U c 7 X a Y a o Y f S S N D m e n v f Q m L V G L y 4 8 T W B A P 8 S M W 5 u e o u 7 N D 7 F t D E k Y R i P e 0 / Q i x 8 G f k i T 7 Z q n x I 2 S y Z Q C i Q C Q E n k w F M y / / x v / 1 H K k 9 y 2 j p + D x F j L 1 6 M j m t g C d w q I 5 i C / c O 4 S q D b M O U c D q y A C w u d M S C R M G t 4 F 5 O I H E H K X S s b i 1 / 9 + u d U f 7 B W L M 5 d v r N E S D K s J P 7 k y T P x H X w 7 U a / 0 4 B S / t D g I D v C r N S H e + W c e u u v 5 8 V v w k s H V N g + l Z 2 R S t W 7 5 0 G j o S K M d i z 8 + V v v 4 X J 6 H z / E 2 z Z O t l Q 9 Q A S 0 h q W Z m k p t n A H c l k M P M x B w P 8 I p I 1 m 3 J W c T P C w d W h Q S H w B A M B U A U W S M c 2 S z F d N P i R 5 k c A M q j p L i U i j J M I t e i b L H h Z 8 d i c r B 6 w k k Y O L o + 1 k A z O B 3 9 G l w V 2 g U s E O j G C v I s q a H K 8 z M u 8 P 0 F + k N 0 / 4 m b f P y b f 0 c 0 l G G i q z O 6 P 4 W 1 p w B w R b x h / K e I J T I j + + I P e f J M S 8 S N H H u / T 8 7 F x + C j z 5 d Y C w t 0 d H S K 7 w H P n 7 a I b b K o q a n W 9 h I H H F g R v k u Q J E F t J 9 g n C 0 l E k c X g n Q G Y F h 8 c k Q V 6 8 N A B L V c i x 1 N G g d f 2 h Y x y g J M w H G D T 3 H L B M j 0 e d s e / 0 e B Y 5 D d c 1 Z K A w z P c P 2 p N o 0 v z X j o 7 7 q V h 4 + J J f 0 c Y m M 2 r 7 z M B o 7 M O K h J L w P K H O t I I 4 m h b / T 6 2 W y t 9 Y W 6 Y p b h v Y J E 7 z K g Q G I d C R z w R 4 L y e 7 l 6 x 1 t M V b X l Q s / k p 8 b C U w g J s A C K s I m J Q o t C r e Q 6 T c G A A + m p P u W G A G m f E Y k 3 8 P i L K E K s C P n 4 k P f i t 1 D / x 4 k z g L H S I m H C C R N w / Q r r f 9 X b 3 j 5 L B y 0 F 3 z G o b e C e b K v z g i S C T n j i x Z A q K c + J M M 4 v f h 8 I 0 / K W A g 3 I K y 6 m 4 X K p w g H E b B c 7 a t n 2 L 2 D 1 0 + B 2 x V E w y 0 x P w A A u L i 7 S u o Z 5 u 3 L i p 5 f 5 1 0 D n 2 Q K R n 3 V f p 5 e u H W m 4 E s D J m p s V f z B i A p / 7 W b V u E s Q Y 4 t C 6 2 w Q i X J 7 9 D A W 7 Q F I E w 8 v 9 3 E q U G r C E F T 4 m A 1 r C r 4 k 1 z B e m 9 x k U d c X R k A o X E v v Q y B 6 l 8 I T A K 7 8 g 8 2 Z r N k d K c c y K I x a 3 O d L r X n 0 8 X W + O / U J A H L T k M C 0 + f P h e m 9 2 S c P 7 F S 3 P D w s A i 3 v I U r Y M j B D 6 W l 1 Q B c n L o w X q Y h M B Z t 5 n 7 2 o J 0 2 1 R y i X / z s t + I 4 0 M E q 5 X i Q / K 9 C 0 s q Y J C C t Q a q s t J B Y M A z j I d f f R P c X o a L M P Q j R d 6 b x 4 l Y e p d k h E R o M C 6 f 9 G D V H w Q 9 s N S q d a U n T S M M a i p j a r i X t L 0 I m 3 t c S N k s e u R K M V b K P K c F p Y Y p V P d 6 i 5 U S C t D K V S j o M D e E 7 8 h w 4 z y Y D P M D j x 0 + p e s 0 a y h F + g d E D U X p y L Z d k s 3 O z w l h w 8 P C B q P W q n N q S n L O L Y 6 L v u H / 7 e + J Y h S Z 2 1 X F L V M A t n l r M O U m U l Z W K 8 Z D L l 6 7 S 5 I u v 6 a O t J J Y l V Z I I 6 c y L N L q S 5 D D F c j A 0 4 6 D c 9 K C o a H 8 L U 9 1 T A R o p O M e + G Y 0 I h T C R w B a N R P x f d J 7 K 5 6 0 Z R / Q p r s q H h L E w P Y l e x Q n M r p 9 B C k v f n / / t U + 0 o P v 6 / / / f 3 t H W r V B c B X O t N W 4 d 2 Z A 4 z k i H F Q 1 Z m F t X U r q G 6 2 l p q e R 6 Z 1 6 X W u M 3 y F t J o u 4 M K N d 9 E M 4 S s n C E M l R L B 9 v W 4 e e s O H X n 3 E L 3 / 4 U k m V 6 R s / 5 o w W h t / b J h X 1 r 5 R + Z y K N E g u 1 B n d M d Q 8 / i 9 y D D K J J D l h l R I q Q T T M W A p E S a n 2 k d i v Y W Y p p n p A o h Q a w o V 9 9 B P r a f B T 0 3 I m K i R B 2 5 s 3 9 P N f / C x m S n e p w e z + 9 V e n 6 d u v z t D E m P 0 k M j O S 6 Z M E C o K i j Q 3 a R y j I p g 3 m f l 8 A l s i 0 c j 4 I o T n U g X 9 R x A T H H m b j f v D B S f k B A x J p N b G 5 U k Z m q j Q s p / m 2 4 R q r 1 d f b P a x l 4 Y j f j 4 4 w a q l b f Z 5 K 6 D s h P x E P y L h m c y T E t l B O s n q o Y 8 Q 7 2 7 t / j 5 i I 2 N P T G / a u U E A 8 C q u I Q G / a 3 t A Q 9 5 e e s 4 T A Y g C Y / m F E R n Z k Q L n t d T s T 9 B R 9 8 J O T 9 O J F a o s W K C z 6 F q m o p E i Q q 7 y i T J K M / w l 3 J v 6 H 9 X p z s m P v B 2 N d K G e 7 9 W a V t T D Q q Y i E 2 H Y H a G K h L x x B F 8 u n 3 O 1 0 k 0 e b F r I a 2 M J k w v q z Q N + E v W b x N m C G V W t A 8 A R / G m k C I g P 7 y g C h 9 u U x k p f f q e K E V Y I y x 5 e P k 7 g S 4 G Q A R E G a 1 g J W A O f P X R C G h 4 0 b m + l V q / k k O 8 S B U / E L 4 I q E N M m p q K h I 9 J c w A G o V 2 s q 3 G L G G T Y q l 7 S X 2 v 7 N X P K g d s D L 4 F 5 9 9 r R 1 F E O S O w s I 8 V g 2 X c y f g B T I 8 q D l O 8 q N d u n S F X r 1 + I 5 5 V N E z 6 l M 5 l w J u Y f F 1 S T r f w s M g J V j G z p N 6 e n 1 4 V b l y w 2 D J m M w / d / 7 0 w U C w H G N 9 q r p A W r G N N S 0 I i S a l k 3 p C 9 3 V A v S R J F S a d I i p B I J e j w D f V o X P H m r Z P j x k t u Q h P A H N W w a o b F n b G Y s / x B O H + u L / W L q K Q n T x 3 X z o x A 3 g i T g I m D n 0 O n / g y f u 3 v v b s r K z q K n j 5 / Z B x n R 1 L I b V 2 / R g U P 7 x D 5 + G x J Q A X H X E T M Q X h V V V R X U 2 N Q o S c C A h O n t 6 a P 6 d W t p o B + r 1 R e H V 3 u / c Z 2 v + Y 6 8 p g K u P T U 5 L c y r O V g d U V 7 G F P 4 3 Q X L X J 6 Q x 0 2 T r C E 2 W 9 l B N / n b u G A f p s 0 + / o D R v O u 3 a t Z 2 J e 5 V + 8 5 t f 4 l X Q d y 2 J q 3 7 v r l + i 9 C Q t 6 K u t W v 6 t Q J K E 6 z C / 7 2 P r F 8 Q 0 e F G n g 1 r d 1 r Z y + r t M 6 C x v a Y 5 v Y H P c a E 2 M U I v O G p q f l z H g k H B T i K R 5 t H G J v v n q O / q Q + 0 m K Q H o g 7 9 / / 8 h n 9 4 p e f a D l J Q C M U z M z w t k B M 7 p P v H x N 5 V r h 8 4 S p t 2 r K R H j 5 8 T M e P v 0 f + g F 8 Q B J i Y m K K B v j 6 W l h 3 0 k 4 8 / E H l G Y O V z T O M v y M 8 P E 9 M K I R Y I j g Q q d c / 4 f S r K b a A M V / R 4 1 Z J v i W Z n 5 8 R v K Z i R 6 l 0 u Y y / / D i b D D U w 5 q b o g N a m D B Z l N X t F b B U m m C K F E v A h t H w S K E E o m R S g H S 6 g t G + P P z 3 P c b O 1 K q I g D 3 m q a m Q m J y q 2 X U k C Q K + 3 7 m y L H e i B a J 4 w V J a n M b Q o b D i S w 2 B q 8 v V c T I 8 O Y j v G Q 3 n / / h J Y T H / B Y N z r Z A m I e G t / u U N 8 r K q 0 0 N 2 7 c v X d f L H m q R 9 u I U / R 7 H v e 4 a e / a 5 D 1 M z I B p I p h 7 9 b Z D E k k S S t Z h b S s I h K 0 i l i Q S t l z B K Z P V / M a G + B I q M Z 2 F k e a Y F I Y J Q P W j V A v u c F q / K K h i R q t f q g C Z 7 t x K f m 5 V M k C h J u v M C z L B 1 0 + o 5 h o w Z 0 u F W L Y i E 9 D c v I H m D S G m G 4 q D Q p 1 b K T I B k G x v O 8 L S C X 9 q H 0 J A t y 8 I J 5 L + O E T r 6 h M b T 4 0 7 s K t S Y B G L R M P a Z / 5 i z r 6 w 9 g z H U q A p I Y Q f j 8 a e f b v o 3 / / 8 u X a 0 8 i g r L a X 0 j O T j s D u L + V 6 1 2 4 W D L e Z s i f 0 4 c 5 u w 3 h W k O L 8 6 L W d 1 s O C L L c u 3 D 7 L R U y T B Q T S B j E R i 1 V o 7 T 6 z s j y K M k + K 6 H u k T u i J G 6 Q R g H 8 M u + j w F 5 A 1 z 3 2 c l s X H j B m 1 v d Q A p Z Q Z 4 s f v b Q h S c Z 7 X A Z K a w v 4 P z + K v K Z N 4 3 9 4 i 6 g j f l i 2 H 4 O / h 7 4 / y y 5 n X f 5 d 2 8 3 F w x + I 3 + 3 t + x O t A T B S S J H J v l R + 9 j / E l x I F 5 i 3 p l l m y e E N 9 e P M W G r J 5 H V w r / t 7 f a e D s m i q X k 9 f f H 5 N 9 r R y q C r o 5 s + + 8 u X d O H C 5 b A p 3 Q h 4 s b s b H O T M c J r 6 8 A k D h S b A s V q 6 a y y H 1 g T 3 c B n J T H c d f 6 + A y 0 z z x B D g X T 9 3 Y 3 / 9 6 1 + I c T W j q 9 V K 4 E l f A p a T H z G i i R M h i j B K m O X r P u c d q i i z j i F h T I 5 b r 7 p j m 1 o b T A f W s I o S b Z h Q C a t P F J o s Q I b z c L 7 Z C n J x Y T B M 6 N H 6 8 h W t b 7 L u n y S D + 3 c f 0 s 7 d 2 6 l r / C F l p x X S g n + G q n I 3 a Z 8 m D j j O w h 0 J x E s F f i 6 n 9 v Z O 4 Q 8 J s z o c j J e L t 9 1 c r s i B s H i S R J o h Q m 2 F 8 S G y D c K K z f t I e J k 7 t x k i 8 d g g 4 T 6 U S p h E 6 3 T K W H 1 6 6 Y T 9 y z e e R O U p Q K o 9 e h h Z y U M P E P H p s 2 d J x 5 0 A Q K b v v j m r H U m M z X Z R / y T 8 8 p J q J 6 i 0 r I T u 3 L p L e e m V N L M 0 x t I 2 8 c m U e s B x N i U y C X c Y J q L L R Y 3 r 6 u n g O / t F u b 1 6 1 U Y 3 b 9 w W / a x U 8 H c y R R p 8 / i 9 6 H / 0 U v U Q K b y P J g Q Z d q / u J J D g U J f U H B 2 h J J q n G 6 I m V V b W D v v z i a + F K Z I Q + l p 0 e m K a x f v 1 6 C n D L M J + C 8 S I v P 3 p s J z + z k n y B B e o a e 0 Q D U 9 G u S d 3 j j 7 W 9 W O D + 9 u z b T b N j Q a r J 2 0 6 1 + T u 0 T x I H F k 9 L G S a G U o y H N T Y 2 0 P 4 D e 8 W g + J u 2 d r p 5 8 w 5 N T 8 8 I i Y 8 h D C Q r d I 2 9 5 W Z y R R x d i h x r p I E J P Z x w H C E T U l 1 N n q 7 2 x / / T N P 7 E 4 V z o 1 Z x l + e s a q R S a y o I i B v r L 5 y / p u + + i J Q f 6 J Y g I h I e B 7 5 + K D d 7 S 8 l L E 4 M P g J p Z v S R Z 7 9 + 2 K k l K 9 4 8 + 0 P a I l / x z s O N o R U X X B V h q f 6 9 W O z F F V W U H f f H t G O 0 o c n R M P o k O S p Y L I r c Y A h M K i 3 / v 3 7 x H r O s k V z R 3 0 7 X f n 5 A k G 4 O O W v 9 H 1 n V Y K e P e S G N i q f Z V U n j 5 f n 4 f y D V F h Q X K B i Z J W + Z C k s 6 w 0 T u h J 1 T r k E h F f 1 3 G r i o F R r C 2 l l 1 a Y G w X P A C w m A I m E e H Z Y L l T h w I H 9 d J o r M y Y o y g e C L 1 6 0 q g M d F x g e k t f F f b z / 4 Q n 6 0 x / + L I 6 r C 7 d R T e F 2 K s y q Z v H L q q m 4 6 Q g K M s 0 l p R 4 f f n C S v k 2 S V E K i R f 2 U D T s s o F + 7 N x 4 8 H j d d v H S F f m r h y T / 0 I 5 + K E Q 9 R x N D t R y c j k e Q x i y m R h H e 5 r t 4 n k r j U T X L j p P Q 0 x O s D m V Q C u e Q L z E H o L G 0 9 X k z D Q G z y a 1 e v i 8 H L r K w s J t S s W D Q Z 5 2 3 Z u k X E W V C A 5 n i K K z N c Q W 7 f u i M i 1 Z 4 7 e 5 E m x i f p + r V b Y r k c L E R w + e I V l n J + 4 d F w 9 d J 1 8 V 2 s q 6 R H t r e I 1 h R E 5 l U l A z w T p l d c v 3 F L F H Q i g K V O Y W i h h S X W Q 1 o K J B c l y l X u E E v m J I K L F 6 / S i e N y 4 q M Z H m m L N 7 + N i J B D T x S 1 z w n q X c z n n J T K p 6 l 9 j Q 1 w S I i t / 3 b J c a d N H + k x c U z 5 K 7 m j H B Q 6 v L S Y y J v b V u m j 0 l w p R X B 8 9 c o 1 s Y Q o M L 8 w T 8 + e P K e j x 9 4 V x 8 A f / / B f 6 b f / + A / a U T Q g 4 X J y s 4 S 3 h R 2 m J q e E S v T 4 8 j P a f 3 w P O b x 4 u N T h 0 A a U 0 U / x + X 2 U 7 k 0 n X 3 C R + u Y e U G 3 2 f v F Z P M w H x i n D t c z Y 7 B a P 0 f K i l Z o 3 y G D 3 Z n i r D R F c 5 4 Q 1 T x F E 2 5 d 1 V O a p f b E V l j 3 N y s f v W 7 o c + b n o g 7 R 3 l 1 1 Q T H O k r B f A O A F 1 K 6 L 6 O U Q s g r K 8 a H 4 e O n x Q z I e C 3 l 9 U W E i D g 4 P a J 9 y q M x l P m H i p K 0 D C J R K b L z c v V 3 i v H / h o L w 2 M D o b j i + s R 7 O C y T j I Q J k i K h d X 4 l V D f 1 H P O M W 9 7 I F G N W C 6 Z r C Q V K o g d m d 5 u y E a d / x N J / A l C a c f 6 J M i k k n Y M w o k U k h 4 P K Q B s 4 J Y w + e Q N 9 u u M E 5 z H C H L L v u h 3 k F p V U + V D 3 7 9 z + 6 4 Y h / q H 3 / x K 5 A E 4 X u l l P j M y M 2 j a N y X 6 Z m h 1 4 F A r C q i O 7 0 f F i T G v q 6 b A m F A w G J m P F Y C L u Q 4 w R j g N x p k V g U k 7 g u d R Z W o F Y 7 C X t w Z 6 s m i k i O x r x w b S Y B u W Z r r E J 9 L u X d X h u p 5 M S s r 1 y J g w T q u X U M C d T g 9 / J v f 1 a G i U E V Z B I v 3 n R s f Q G G j q V 6 L I z 8 8 T w V 0 Q h g x e B 3 / 8 0 x / o 9 l O D J Y w v q U I s x 0 N z 8 3 q a m p q j r q c L V J q + i V w O d 5 R E S s W 8 n g i M 8 Q F b W 1 + L s o 4 H B H t 5 6 w B S i A 3 I o R K T Q / S V O M X 0 m f T H G p G E p N K M E Y 7 E X Y 2 M a V l N a 6 Z X G i f 0 p E J w d j N E S S L d K W h 1 E w G 8 u Y M R b d E W u A 8 Q C 6 r m 8 U 9 2 0 t Y N u + n W j e i l R R F i G Q h 2 y a 1 C U L O q o / 8 E I D b 5 x Y t X q K C A r + e W M 4 q 7 Z 2 8 J d W I 1 g U U S / J p j / b V r N 2 n 9 + n X y w A Z v X d 9 J k U P s 6 g k i 8 0 E O t R 9 O G n G i x p 3 C h J N p 0 4 b k Y v H r k b L K h + T 0 j 7 E 6 F y u l p h f l M a C 2 X V 2 R u H e A k l I Y k 4 o H L F 0 D b 2 6 n c r F L Y g A V l r 4 M T z 7 t O 7 C H r l y W F k F R 2 B q c k Q X c B Z x V J E z 9 A e 6 c w o j S 0 F B P G 7 j P M j g w K G Y e K 8 B A s d p w 7 w K h n 9 P B g / E N I R d e v q W q H i O G N F F E 0 o g C 4 o T z o e q p Y + w H w v s O / j w n N z 2 q n i e T l q 3 8 e 9 O 4 f 2 K Q U l D 7 o s C / V V u L G b 8 6 J n A e c P 2 K D G B i B 7 V 0 T R h J j L V h L E r h 8 J F 3 B K l g e j / z 3 X m 6 c P 6 S i C s x N j o u Y u Q B m G D Y P 9 B H H p e H M t I z h C G l e U M T H T 9 + l K 5 1 5 d P 0 z A y 5 p 2 p p u j t 6 P d 3 l 4 t y 5 C z G N D o w 2 W 7 Z s 1 I 6 s s c T 9 V s R L f N s g m k U m A L O F N 1 Z E k s d q V m 7 k H O 1 Y S S j x W Y j K y 8 3 j m i S K Z f W h k L y s h 6 E v p c i k J N L Z F 3 K R g b H x c Z q c l C 3 7 g / v R o Y z x + Z q a + A O t K 4 m K i n J K T / e K q f Q w 3 2 N c r L C o Q M T I Q w X O y H X S l k 1 b 6 N r 1 G z H L 4 7 h c b h o P v K a q y k r a 0 N R E F y 5 c E i 9 B w E Z z R U M S b 2 o G C G t c H A H 9 z W A C g 7 0 X W t 8 + 6 S T K X R B D J r G v 7 y t p R A o T S z t P m s p l k l I K + V J C O T j V 1 x W Z 1 v N E E 4 s V k 9 w k k 4 c J 5 X J F J B S S 7 N Y R d b Z 3 i o q K h Q M y M q O n r + N h R l k i p A y b u t Y z c 4 8 / j j 2 h s q p C b C f m + m h u a Y K K i i O z i V G B s 7 w F Q t r C 2 w P L 4 w j o y F K d t 0 3 b I z p 6 9 F 3 h G Y J G A 7 L e 3 x b 9 e 1 e u X q e + / n 7 h M Y 7 F 1 w Y G B 2 l 4 Z E S c j 2 d P R N 1 1 l n F Z 2 k x S f N v 6 T Y o Y / J + 2 r 0 g R I Y 2 U N r p 8 R S I t L 6 L u 4 V y M O 8 E Y E a L G d S W m 9 T u Z x N X A J D f J l O m U U s r Y l 0 J Q k L r 6 O i o u K h I 3 P 6 E L A Q b A k X b v g b 3 a U Q q Q P 2 M K v g v q n b m v H U X Q 0 9 0 j V D x E h U 3 3 x K 6 k o V B S U k j d P d p S k l C M + R 3 K 4 C j R P w p j C x L i s E / O T 9 J X X 3 z L K u M A 3 b p 9 h w 4 d P E C V F R W i P A r y C 6 i 8 r I x y c 7 O l p Z P z E l 7 / y s L p 4 W 0 0 Q o g X A S K I p J F C k E Y d q z x N G u n P V c Q K J 9 V 3 w j W D V F o K d S 9 S r 1 N J j n s d A 7 j L Z W M 2 U E Y L i z A y S M 8 J 9 T A 0 e I v 2 7 W g Q A 7 u A y G N A 1 c L A K V p v l W c J m z l R Z s B Q U f e 8 D H 1 c n b 2 X K 2 9 0 V x E S 8 2 r L F N V X S R M f f P / 0 m F 0 c l w E p P W s o 0 5 s r G g o V i O V 8 a 5 q I p 1 e h e Y M o Y P 0 m L D k T D x 2 d n S L 0 c 0 K w u d z b 6 A 0 h 6 w m T Q 6 / a q S 3 q n D r W C K P 6 T b I u Y i u l k f S M w D 4 n z H 1 i l Q + q X l X V 8 s d E E 4 o c m 0 j K d g + K g V 6 Q R E k p p F D p X t N o s I p M A M 6 z B c a i V G L A t B 1 8 w 6 m P D x C U R v O / D b T J r T 6 0 V + C 5 M 2 Y R t c 8 / / Z a 2 1 R c J I h n J B G C C Y S D o o + y M f H r x U k 4 B w a R B 4 N j 6 J b n Q t A H x y A Q X p m f P W x I n k w 3 e S t c i k E k Q R 0 8 m L X F e h E z 6 f E k k P c l i E n / G / 9 G a N Q W i H i 8 7 3 e 9 M w s U 5 D m b 9 J T S / 6 G A J I G P 3 K S n F V Z r 2 V I 6 E V 7 h A n h m s 8 i 2 R p O Q a G R q l b 2 4 P 0 H / 6 a f R M 3 L O s m j a U B K g o W 0 Y b 8 j J f 4 A G B Q V s Q a k O T v a v P a G c 3 F d X a r 7 Y 4 M j o q V N + k w C 9 I D y y 4 h j W i 3 i a E 6 w R v B U m i y K T t c z 2 T 0 k j L C x 9 H 9 v X S K e K z J 6 V T X X U h 1 d Y l v 2 y t G Z Z t N t c j y z 0 s / P n 0 f S m k I N c M r E Z 4 4 8 Y t Y X Z W E q m z 0 z C q m i z 0 k k u T X l b o H H 1 A D p c j h k z A i e Y l 7 k + F 6 H a 7 R 1 R a o C p 3 I 0 0 u D k Z 5 w 1 u h K I G l S 1 E m K U G z W z z o d r + l Z F L k 0 R F I v w / S R O X p y K T f V 2 T C V j s P C e a z l S I T 4 H i w g h I K C I Z c N D p X F C O l A g i G u d E v A r Z g R X m 5 S k d B T D x z n L s S w G B d I L R E H p d U K 6 f 6 p i i t m N X M N P v x I 2 7 k C L O o g C f P H / H 5 2 V Q X q C d P k z 1 h 4 2 F y a p L y c h N b 6 V A h 0 B O i / l E n P U u A 1 D 8 + g C B a f Q i T R U 8 c 3 m p 1 S x B H 7 H M S 6 p + S R j j W C B S W S s j 3 a 9 8 N 0 N E j T d r v r Q w g S j T l b 2 W S 0 x k M S y m V I J E w h o N 1 e t e u r R N 9 q r y 8 X N P F A Z T 0 W i 4 w o O t x Z v D L 4 O t x + v d v P 6 c X A 1 m i b 6 Q H p J I e D s 0 Q i R n F p c U V t D b N n k x R I c F s k K y E a n 3 p p L P T 3 r e a T O I / P Y H 0 + 4 I Q 8 l g 1 2 p J M v B / u R y E f x 0 w m b T / i F R H g O s L X 1 9 X d l U g r q v I p F G Y O i x F j R S a V n k z U i L G X p S W f i C Z r R Z 6 V I p U e x S X F t L 2 a i Y 0 I l D o 1 c W + d n 9 U p j + h H X X 6 V R m c G 0 s Q 6 Q l e u X B d B L 9 0 1 r B T Y u D o F T O L z m c H l d K G a a E f W C P l C I r 5 5 e 9 D C V v 4 j h y S C T B H V T E c O 7 J u S S f t c 2 4 a l k 7 Y 1 7 v N / 9 O 6 R Z u 1 X V w 6 r Q i j A z f 0 V 8 E K R S s H t S a O i o k J 6 / b p N F M T 3 B S d M k C Z 4 3 O u m k W k E 6 n R o 0 V U d N D q 1 Q J N Z 0 o s c d + h g Q R f o l / d q v G N X a e T Z 7 I B V P 9 B y W g G W y L l F o t O v v V r O 2 w d R H w R R J F n 0 + 3 L L C Y T Q 8 s J k E p + r Y 0 4 a a c K k E n l Q 9 6 T K h 3 O K C 1 f W d U z B 0 T 4 8 F p p c W J 2 I p Y O T R f w w G G B D i h T A y Q 2 L Y g t c u n C Z j r x 3 W O w b o c 5 Z L g K B I J 0 5 f Y Y q K i r o 2 d P n Y i q + b 2 m J m p q b q H W 2 h j K z 8 8 j l j q h W f t 8 S T Y / 1 U 0 l F D e W m h 8 Q a T m Y I T T B R o L V y s 6 S s g l Z Y 7 F 0 i R 9 B J a d X R k g c m f 0 c + i P Q W m s J 1 E O + a k / j D V h 0 L s v B W q H H a P m + j y B Q m j X 5 f 6 7 / j W O w r Q s m V N I 4 d T T 7 m Y i J w D I x P h / 7 t D / 9 C l V X V 1 P a 6 V U z M m 5 y Y o E 1 b t 9 K O 9 6 y X 8 k w E c D 8 a G M 8 T r b o i F Q q h M D N A O 6 t 9 Y h + A U 2 h 1 t f l 0 Y 3 X O c t D R 0 S W k I o w h c O S 9 d + 8 B 7 d 2 7 W 0 j O K 6 0 O G h 6 b o s W Z M Z r q e 8 6 / F 6 C 8 q q 1 i + x 9 O 1 K 2 Y + o n A N D D E G E 3 n g f Y Q n V v 0 8 u 9 p G W 8 h x D v m J P 6 w F Q l k 0 P K x r 8 s P k 0 l s Z Q q T R 3 x P k i i y V e T i h p E / P 3 5 s s / b L K w 9 H 2 9 B Y 6 H / 7 X / 5 n + l / / j / + T M j x O o Q P C m B h Y X K A l 5 / I 7 x M N T h e T z 8 0 N x 2 c j B N 0 k s S C k A x w A C O V q 5 4 q h z U s U f f / 9 f 6 d e / / Z W 4 j t s t p 7 V j B X h U b r h H m S H D t U j B / q t i A e 1 k V 7 I 3 A 3 z 5 s J 4 w H G v 1 s P r 9 t w W C G H i / 2 j a a P M g H S X T 5 I I Y 6 F v s g D f I 1 w 4 M g E b Z K K k V I h U a y o i y X N m 0 y z N l Z Q T g e d g 8 v r 7 Y m A E i p A B 6 a 9 1 F G e G C s u n 1 0 f Y R U M F b A x 8 0 K o n B T B J Y s h Q l / 1 + 6 d Y u b r 0 O A Q N a 5 f J 5 a S O f c y j e 9 N O 1 E D r D 9 H 1 / u E t R K S 5 d q 1 G 8 I b 3 O 7 + 4 g E R n L q 7 e 6 i p q V G U w e S 8 g 2 4 b p 7 m 8 Z Z D E 4 M J Q Z I l K + j x t X x B I O x b 7 i j w g n b Y V x 0 o i 6 V Q 9 / h z e 5 M e P p x Y J y 4 i b V y 5 S V n Y O n f v m K 6 H 5 N K z f Q B P j o + R 4 1 I O F j V Y f v S P Z / N B c d i z 9 V E G p v h Q S g N B h e 1 g V s 4 I 6 L x X 8 5 d 8 + p Z M f n K D M j A z 6 p / / r n + m / / x / + O y E R h 2 e c 9 L A b R O H 7 4 H s D Y K E 8 s N Z H W d 7 I 7 3 W 0 d 5 L L 4 x L r A a e K j o 5 O M Z N 4 w V k o j C F v J f C + w 1 v 5 7 s V 7 1 b b m R F L 7 I I n c j + 0 z R f Z V b H K R j 3 2 W T P A d O 3 k i M l N g d U D 0 / w P e d l H O v s L N 0 w A A A A B J R U 5 E r k J g g g = = < / I m a g e > < / F r a m e > < L a y e r s C o n t e n t > & l t ; ? x m l   v e r s i o n = " 1 . 0 "   e n c o d i n g = " u t f - 1 6 " ? & g t ; & l t ; S e r i a l i z e d L a y e r M a n a g e r   x m l n s : x s d = " h t t p : / / w w w . w 3 . o r g / 2 0 0 1 / X M L S c h e m a "   x m l n s : x s i = " h t t p : / / w w w . w 3 . o r g / 2 0 0 1 / X M L S c h e m a - i n s t a n c e "   P l a y F r o m I s N u l l = " t r u e "   P l a y F r o m T i c k s = " 0 "   P l a y T o I s N u l l = " t r u e "   P l a y T o T i c k s = " 0 "   D a t a S c a l e = " N a N "   D i m n S c a l e = " N a N "   x m l n s = " h t t p : / / m i c r o s o f t . d a t a . v i s u a l i z a t i o n . g e o 3 d / 1 . 0 " & g t ; & l t ; L a y e r D e f i n i t i o n s & g t ; & l t ; L a y e r D e f i n i t i o n   N a m e = " L a y e r   1 "   G u i d = " 1 f d 4 a 1 4 2 - 9 9 f 0 - 4 c c d - 8 8 7 c - 6 9 9 c 8 2 8 f e 4 4 f "   R e v = " 1 "   R e v G u i d = " a 9 2 6 c 0 9 c - 7 a 1 7 - 4 9 7 6 - 8 1 3 b - c f b a 1 0 9 8 4 9 2 0 "   V i s i b l e = " t r u e "   I n s t O n l y = " t r u e " & g t ; & l t ; G e o V i s 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4.xml>��< ? x m l   v e r s i o n = " 1 . 0 "   e n c o d i n g = " u t f - 1 6 " ? > < V i s u a l i z a t i o n   x m l n s : x s d = " h t t p : / / w w w . w 3 . o r g / 2 0 0 1 / X M L S c h e m a "   x m l n s : x s i = " h t t p : / / w w w . w 3 . o r g / 2 0 0 1 / X M L S c h e m a - i n s t a n c e "   x m l n s = " h t t p : / / m i c r o s o f t . d a t a . v i s u a l i z a t i o n . C l i e n t . E x c e l / 1 . 0 " > < T o u r s > < T o u r   N a m e = " T o u r   1 "   I d = " { C 7 B 8 B 8 3 F - 4 7 D 3 - 4 E 7 2 - A C 7 8 - 5 3 0 0 F 2 3 2 8 7 9 D } "   T o u r I d = " 7 7 9 b a b 7 9 - 3 0 6 3 - 4 8 b f - 9 4 c 3 - f d b d d b d 0 5 0 6 e "   X m l V e r = " 5 "   M i n X m l V e r = " 3 " > < D e s c r i p t i o n > S o m e   d e s c r i p t i o n   f o r   t h e   t o u r   g o e s   h e r e < / D e s c r i p t i o n > < I m a g e > i V B O R w 0 K G g o A A A A N S U h E U g A A A N Q A A A B 1 C A Y A A A A 2 n s 9 T A A A A A X N S R 0 I A r s 4 c 6 Q A A A A R n Q U 1 B A A C x j w v 8 Y Q U A A A A J c E h Z c w A A A g E A A A I B A a w 5 M Q c A A E 2 B S U R B V H h e 7 b 1 X k B x J l i 1 2 U 1 W W 1 r p Q A l U o F A p a i 4 b o h m w x 0 9 O j d m Y f H 9 9 7 N B r 5 Q T O a 8 Z M / / O A 3 / / h L W 1 u j 2 J m d m b c z 2 1 p A a 6 1 V A Q U U S m u t R S r e 4 x 6 e G R k Z E S m q q q e n M a f g i A j P y M g I D z 9 + r 1 + / f t 3 x 2 a W b I f o e c H R H I 2 V l Z l A g E K B v n 3 k o F A p F J Q X 9 f l V + g D Z V B L Q j o u + e e 7 Q 9 e 5 x q X i K H g + j s i z Q K B L V M C 7 y / c U n b 0 4 B D / A x / P x g K k N P h E t l R 0 G 4 x E A z S V E u I H D V + u t D f T r 9 Y v 0 F + w B h f X K C l y S k q K S n h a / D F N N y 8 c Z t 2 7 N o u 7 s + / 6 K e 0 v g z q 8 X Z R d a i G X H W R 8 + 7 f f 0 j r m x o p I z O d H F N O c u R r H + g Q m u L f z o 1 8 J 9 h F 5 K y R + 6 e f e + W O B U 5 k L 4 p z Q 5 P 8 q H l a J s O B B 9 c D z 6 p l X b p 4 h Y 6 8 e 4 j v 3 X C O C S 5 f u k o l p S X U 3 N x E o 6 O j 1 N 7 e R b M z s 3 T o 8 D t 0 6 + Z t U S 4 N 6 + r D 1 5 q Y m K T 8 / D y a m Z m h B / z s z R u b 6 U 3 b G 9 q 7 b 4 / 4 3 O 4 3 1 W f 6 r U x E L p d L J I f T S Z 9 f f i A + X 0 1 8 L 4 T 6 8 M A O 8 r h D 5 P f 7 B Z m C X B H 1 R D J u 9 W g u D 1 B 1 Q Y C u v P b Q n K H u m 2 F N f p D q i w O U k R Z i A q a J v H R P i B Z 8 0 S + k O B v 3 Q D S 9 4 C B f w E H b q / 1 U m h N h n / r u q S Y m J 3 N q 3 k e U o f j M 3 z v b w m T l 3 a K s I I 3 O O q n S N U m B + V Z + i S 6 + b p C 2 b d p K D j e T h p 9 5 Y Z 4 r r 8 t J m d y g 6 P H 4 y V O q r a m m v L w 8 6 p 1 w c A M S + / z j E x O U X 6 C r 8 S Y I 9 j O R K n j 7 m r f r t E w N o T G i k R k n F V c E x f 0 E B + S 5 V o g h l I b Q H H + W K d / R + P g 4 z c 0 t 0 J o 1 l d q n s Z i e n q a c r B x R V v g u y e K k p 6 3 P a P P m T e I 6 e p L c v H 6 L m j d t o K d P n t G W L Z s p L c 1 D v / v d H + g 3 v / 0 1 5 e T w d R j 6 8 4 3 Q k 0 m / d X G 5 C 1 K 5 3 R Q K O u m L q / d E / m r B 8 f n l W 7 F v c Q V R W r + H 9 l X 5 K e D 3 0 T d P 3 T F k 8 j i D 3 N I 7 a H / t N G W m p 9 H E v I N u d 0 R L o u 1 r f P S g m 2 t D g n B y W Z Y w O Q a 5 Z d c j m 0 k 2 s x T 9 U j x M F h 8 z A 6 R 7 t 9 F H Y 7 M O u t M Z / f u n 1 i 2 S I 0 1 + L z g T o j N d 0 a 1 / d W G A q j L G 6 O r p m / T h k V M U Y u K 7 1 k T / j h G j Y 2 N U V F i o H U n M L j o o y x v 9 O n x c b m 6 P f P b Q P K d R f r 4 1 4 j A a a G y 4 0 l q d E + z k v F r t Q E N o n C s A J J / u V h W h / O 1 c 4 b l s X D U O C n S H y F X N + W h B d A J 7 a W m J K 7 7 G F A N 6 e / u p q i q W u d p r N 0 X r y 1 d U V l Z K e S y p 9 H h w / x H t 2 L l N 7 F u R S p + v J 5 W T K 4 O T p R N I 5 X R 5 q H d 4 k u 6 / a B O f r w Z W l V A Q s 7 s 3 7 6 C S 7 C X 6 V k e m k x s W u R L z S 3 L I n 3 7 9 q k 2 I f x y d 4 Z Z f D 0 W 8 1 U A 2 V 9 4 Z r s T L R U P 6 a 1 r j K C d P p o d c p Z H r B a e 5 E n P j G u g P k T O f q 6 p O Q C 3 5 u D J 6 z C u j H i E u o 4 A / Q K 9 e v a a + v g E 6 d v x d Z h l / Y K b 9 o q h 0 j y M I U 8 A 7 G t n 0 C C 0 y Y b y x z 2 4 l o Y B A B 7 8 z n V p 6 h d W 6 w 6 w C K k B d e 8 X v s r a 2 h g o L 8 c O x s H u d I y O j V F x c p B 1 F 4 9 K F y / T u 0 S N i P 1 F S q Y S C A a H c L K X I m U Z f X r k r T 1 o F r C q h 8 q r 2 k n + J 1 a 2 l A A W 5 7 3 S C i a S k k y L K 4 u J i u J U 7 v Y J k Q j m m u U K 0 6 I 8 t f K h 7 U I N S A a 7 J V V F I N Y X 3 u c + W C A J d / G K 5 x Q e u X 7 9 J 7 7 y z X + y H A Y 3 T c F s g F D D Q P 0 T l F a V i 3 w y h E X 7 m Y u 2 A E Z r l / / y c x 4 2 9 X j q F h j j P + j K 2 h F K E D Q 5 y A 1 H G k o s 7 q G / a 2 p k E h V T A B B L v 0 p d G j m y b a z C s X i v 6 1 3 j n o u K b 4 O q V 6 6 I P B o B 8 a K A h 0 f R Q p F r i e / G m p 4 t 6 5 w / 4 W d 3 O F J I K 1 + 6 c 8 t L j x 7 f F e S s N f n 2 4 g Z V P p f V 7 a b a v h R Z 9 Q V b B g l F k 0 m O C + w h m W A 6 Z g E x W 4 T Z W B I T R A Q l E 2 F D O N Y y R D J n c z h C l D 5 + n O t c z y h q 9 S I N v 7 k e R K R k I M m n d t N q 6 a r m j B 9 + W 3 8 K I 0 v L 8 h b Y X C x B G T y b A k c V J 0 5 z 0 q p 4 d m Q A 0 F 5 b A q 2 W A T A D 6 i o 3 r G w S Z r l y 5 J i V C l n Z S C o A U Q U N j B Z A J p H v z p k N I M p B p c T H S m C l C o t 8 6 N 4 8 W h e + V r + l h T Q D k Q 8 I 5 t X l + 2 r U B n U 1 Z V 1 c y O b 6 4 c n t 5 N d c C W W V 7 + G G D l O 7 y 0 4 G 1 0 Z J J k U U v n S B J L r 2 K 6 D H q n L 8 2 0 O A d a v D R 8 w E X j V o Q s b z r A d V v r a O c C q 7 F C S A U D D E p / a z y x e p t o 0 8 d l F 8 U J F c F X h C f y x J q d I T 7 W y w F k k V o g e 8 / X T t I A r Z S S g d f V 4 A 8 N d F W U D + r h W 6 d W m g F q 9 f 7 l 3 / 7 l H 7 5 6 5 9 r R + Z Y W F i g d J Y + S h r 1 9 f V T Z W W k v 6 b y A U H y c G K C a V L K 4 f T S l 1 d X X v V L v K l O A v l r 9 t B R 7 s i v S 3 9 F 7 9 S b k w l Q o h 1 Z P 0 Q y A b g V W B i t y H R s z R J t e 3 8 T v e x 7 q e X Y o 3 9 g g K a m p 8 N k u t X h p q k F W Q G G + D f y N r J a q J E J C P Y S 3 b m j W a Z Y e o W 4 X w b L X R R M i g v f E 2 R a x a K 8 2 X l L 7 v B v h O b 5 3 c 7 w O 6 1 1 U H A o R M F R w w / z Y X C c z 5 n l z 7 h P a Y X K K m v L 4 f z 8 P E u n d k E m Q N U T 9 C / 1 M N Y f V e 9 U g q R C R / S n h 6 R J f i X B t Q Q v b + W S O y 2 D 6 v K l a C 0 r L e K b j z y I H j 6 f T 7 Q W Q 9 N O O v M i 0 n c y n v d D B p 7 Y k 0 N 0 5 s w 5 2 l G 6 Q 2 Z a o I 0 r A l S R i v J y y s v L 1 X K J 9 t X 5 a a J D 7 s O S y c U l 0 D H m I D / 3 u W B Q q K g o l 5 l 4 W / x 7 D q O w M l E T n V X a D m 5 y p Q B j i A 4 b N 2 r j b v w b j g y W A N l y 3 1 n q I G e R 4 Y e R X 8 D n s E r o 1 D U Y C g P c 0 K C P N D L C n U E D b t 2 6 I 7 Y Z G R l U X 7 9 W 7 C u g T H N y u V A M U P V I v w 1 y n 0 9 s o f 5 x / W Q l k R P u Z e W S G H N c y Z R R t J m q c p d o c n I y x q S q H u 7 p 0 + d h 6 f S o J 9 I B V Z / / r Q A D y D d u 3 K R j z c d i z O S w 7 A F P n z 6 j e V Z R G r g i W H W 2 a z a E a I 7 7 Q T B u p G k a V A V z z s 1 9 L i f X n y 1 b N 9 H / / c / / I j 8 w A 9 c L D O r a I b S o 7 S w H B g 0 V E g M D s g o B l k y J A n V F j 3 J u a D B 2 9 d O P P 9 J y I t i 3 b w / N z m I w K x b o d 1 l Z B h V U v Y L V O U w o S K m Q n z 4 6 s D W m D i 8 r f X n 1 z o r V 4 q L q L b S / x i n G n D B G 4 X D I B 1 A P p L a Q T v r K 9 c X D A H m 9 G e H P / x Z Q 4 p 2 m z k f f 0 s 8 + + Z h c / K K M a G U 1 J D s 7 i y q K K 8 g R 2 1 U S C E 4 F u W V 3 i g F X 0 c B p 4 E a X X P y + H d w e K S v f / N y C k P r Z O b p + m o k 5 H D B 6 U I R h c b 4 R L E e 0 P X u g U u K d o V K n A v 3 r x r V 6 e / o o P S O d S k o M F h b G w s I i q 3 r m 3 h / o i y s 1 0 A j V n 9 J v / V w / v V 6 v u G + X y 0 1 t v a P 0 o p N 1 5 B X A i v a h 9 t e k c Y c 7 Q H N z c 6 z O y U I 2 k g l b 9 X A A K s m + B t Q o G K O T x + 5 a P x V m f f 9 E 3 L n W S 1 k F l T F k G h k d 5 T 7 S F K 1 v X E e l J S W 2 r b Y z l 8 k E s m k P D u v h 7 S 4 3 N z Z c L l D 3 G O r b c E E C o q x 9 I I c 0 X E Z B k Q n j U E C w T 2 4 V m Q I v 7 c u L m 0 B t z w L a x 1 D Z 2 1 6 3 y w M N / r Y 4 3 7 U A z N y 5 e T m m Z A J A p j / / + b N w P Q K W F h e o v 7 d H k G N q a k r L j Y a x / g E B b r G m W I M S U o o f p q E q j u k z C f A b 5 c J f g V R S t 5 s v 5 6 O Z m V m 6 c f 2 W e A C z h w H 0 L R r O L c k O 0 s k N S 3 S S V Z 7 y 3 O h z r X C C z 4 f K V Z g Z p N 0 1 v l i f v F X E P v + E e I H H D + + k e 1 8 9 Z J V u n m a 5 E e n o 7 K T i o i L K X t B 0 e i 4 X X + G C 3 E 8 A 8 N q A N w f g X s f l y s D / E 3 N O m l 5 0 k C c 9 m 7 L L N 9 G T x 8 + E 9 4 C A u R Y p I A Z 1 G U 5 D P 9 / V 5 K C Q o T + U F P i m / K / k f d b U R r t k u B v 4 Q / 5 I j I M l A f h F y q e 1 x q 9 + 9 Q l 9 + c X X N D Y 2 z l 2 K C U r z p l N F 1 R p R v x 4 9 f B x T z 8 y A c 7 z p G S z p c 8 R A N D Q p v 3 + B 6 q u 4 n 2 q o 0 6 k k e O m I x 1 h u 2 l s l O 3 q v W d V 5 9 7 3 D 4 s a N D 6 i O 1 X a a H 0 g N 1 C l s r Y r / p k E k c e M a 8 C z A s a b v h 1 Q 9 j k 5 u T X P J O e e i b R u 2 U Q a / I O 9 Q B t X V y g E f Z 4 m 8 I U i v b 7 4 + T X 3 9 / Y J w i W B j e e w g V z 4 3 G j l e r g i e E E v j o O h T N a 1 v F K p O o g j 2 a D s a l B o a S N E L x 9 0 o n x G q l r 4 f J c A f Y R z M T l o F p 6 G p a A e M r K w s 6 u d y i g f 0 s a 5 d u U 7 T L G E U o P F g L M w K x n q n g M F e f B c S q 7 m u K q Z O p 5 J W R O W r q t / F / / t F B 3 z T 5 o 1 8 4 z I f M D 4 E x C w e o q e n l 3 K y s 2 M + j 4 c j 6 2 I J B x U l u B g i t y t E p z Y u i j Q 3 w w W O a 6 9 U E n p O i I 4 G F s g 7 5 a X J + 3 z M K h Q q B X z 3 3 G t 5 h / 8 N j 4 7 Q t W s 3 a G Z 2 h j v B D v r l r z 8 R Y y R Z W Z m 0 x H 3 H F 6 2 t 0 W 8 g T o L j q x 7 K 1 y 8 z O 5 M r s l R z 4 P A a D 6 b + f w x X A 9 9 / i t I q 0 C n v Z d T E M g c I a a V B O M h q C P S E y J k j P 5 u b n a U z 3 5 2 j P / 3 x z 9 T T b W C 9 C d D / / u n P P q I 1 N b U 0 w 6 q 1 w q Z N G 6 m z o 4 t f l b w n K + B z m S L 7 b j G E 4 a d D 2 z b K k 5 Y B G G J 5 s 7 y 0 r T x I w 0 N D 1 N y 8 Q X f D 0 Q + m j u G 6 / + b N G 1 q z R t l 1 Y 5 H F a o / b g u o e J o 0 Z H L r + 6 r k z F + j n e 9 P p 1 C Z W C z m d K F u i U h t V M o 3 V p l J 3 U J x 7 N H 2 J 1 v t M O i a M H O c U e e q d l F m X Q e d n u 8 U 4 j 4 s r T Y h b 2 8 / + / U s K 9 A W p y F l M + 9 c d o G x u L I A g 9 2 N C C / K 3 4 U G 9 o W m 9 a E y g G i c C e I b r K 6 N C 6 6 C L e r p k B X R q V v W 4 s N A + r Y w m 8 e C q x f s n K u a + 4 p 3 b 9 + j e X e v p E f B U V 1 A W 0 Y n x S X r O f c I j 7 x 2 i 3 / z 2 V 3 T i 5 H G R b w d Y j r / 8 / G u x n 5 2 T S 2 P c g A G L C w s s t c a 5 b M 1 J a V U f s R X G F e 7 7 5 2 a h E k X X 7 W S T 4 6 v r 9 6 x r W g I o r t 1 B e y t 9 4 o E g e f T j T v q b V l h g N Q W q I c S t P t 8 M + F g / R g V A 3 Y u C Z g X T 4 9 n T F p a U z d q R D n y q 7 y W T 2 u + h O Y g W x k n u e 2 m 7 U c A w x Z 3 X H s p w h m i T x 0 + e O o d Q b b I n c s n F l d z n 8 P P L 7 K T y i s h 8 i V c v 2 6 i x i Z t 8 C w h J A K d U z d e t u 7 t X + M F h f M U K X I p y B 9 8 1 V P z r V 2 / Q / n f 2 C e O A A E 4 1 e Z a E o f t + o p Y + I 6 a n Z y g n R z Y m d u h 9 2 U d V T b J z F 6 c a x O C z z 7 6 k T z 7 5 q X Z E N M v a A O p S d r b s u 5 4 5 f Y 5 O v X 9 C 7 O u h N 4 Z h X y Z u k L j 8 h M X P 7 R E W v 5 d d y o q T P J b d h 9 r L Z T I 3 C 6 t e x E R u R R T k 3 2 Y J B T K p e m I H P C y M D w o x Z L J A I / c v T M H X 8 2 w g O r T Z x 0 R a E B I p a O H g A L v J / i Y f b W v 0 k 7 t O 5 t 2 9 c 1 + 4 1 Z z / 8 p K Q N i B T c C L y I H X 1 t T T 9 x L 6 v F H Y c 5 T 5 4 d T V L a T 6 M 6 Y O Y g c k U M r g 9 v n P o A P X 3 6 v Q 9 7 d K J I D i s 7 e i B 7 8 d 2 4 R K G j y W 7 c c 6 X F d o G 2 p M 2 X C j s 2 Y M u R g S Z m V k 0 w h q S w s l T x 1 l a 3 h c G h 8 e P n 2 q 5 s v 7 p o Y 6 x V V K q o a p E F E O q a V k q X 0 F l I z 1 / + p i 8 3 j R x U / r 7 D d + s j j m X x Y z P w 2 J f n 2 8 H M B 7 9 p k T J d O / O A 6 7 s N q Y v D R g j A 1 x M s M A b s S u h + h O 6 2 1 O t t f J w O P T T A 6 L f B G B a h g L G N + Z K u L W E r c D M n K 2 X M P z z c N W B Q Q P X v X b N 2 i l U Q T 9 r F y 5 I g R d E H X 2 j W k 4 s A q 3 W Z W z p 4 8 c N C c z s o S V Y 3 Z L D k 8 d P o i y 4 d t i 7 b 5 c w X A R H E q s H C v C M a H 8 T b a p / 0 / a K q t Z U C x O 6 w s 5 d O 8 T s 6 K 1 b N 9 N Z l l h G 6 M m k k i B V y E / 5 Q s J G 6 n k y y W m S l 3 A q X O i i 5 o 1 N 2 o 1 E b i w K u s N y 5 U K T X B m K y X + J o m F d t G t K I n D V 8 4 t 9 w / c + x 7 8 j + 6 f k f 8 y 3 i T 6 v r s X e 0 N w k P U D c X j H o q g e k z P z 8 A p W V l 8 r + H M a S B i L 3 H Y g 0 o G E I V x 0 G / O 4 O H t z P F U D z j U s A X 5 7 / m i 6 0 X 6 C 1 j R v p s y 9 k h c G 0 9 8 4 x V 3 j 6 u 2 s 9 X p Q 5 M I 3 D C s L M r k 2 o B P x x x q 2 A 4 c d j o h I n C q h b v k U f O f K k 2 p U o M F v 4 4 K F 3 a G F + X k i l r s 5 2 K i + v I A / 3 r W B C H x 4 a 1 M 4 k J p l U K U + w x M J M Y O W N H g 3 5 4 8 h / 8 e I V d u j A Z q 4 Q y E 4 h p a z y w W d p f Z O e T J y p I f a m J e o b Z G X n s 8 V 2 2 T D p P 2 V m J e b x r Y e Y Z M j E C W n a S s 8 L F j + c 5 Y B A 0 h p c O H x m B b O 5 N e w Q M 1 k V Y G A A E A 9 B P 6 l O z H I t R 0 n x d w d 5 3 2 b s U H T S + V H 2 H 9 h H U 1 P T U V M S z H D x w h X 6 + J O P 6 P j e o / R q J I M y G j 4 K k + j l g J T O x p g S Q r 1 S x c U S 1 G n d 1 Y u B u 4 n 7 x s P 2 7 6 z A W 0 B D g 8 N 0 + r t z o m F R k H U j J D w d M O Y 4 O D h E z 5 + 1 k D f N S x 6 v J 2 m D y K R m 2 U z n f i f e d U 3 t W s r S + k 5 A S W k Z d b V L C T Y 4 E C H X 5 i 2 b u N w u R d V N d W 8 q r 6 A g T / Q B F + Z n Y + p 7 o i l l l e / 9 f V v 5 j i T j 1 Q 2 p r Y L + G C Z j j 0 c G Z 1 l N m L k B 2 c E f d I i Z u w M l L t F I A G s 2 p 9 E V Z 7 Q I g s P n 6 F g 3 T U 5 N i Y F F P A d m p 1 a Z e E d j 0 F N M G V e I r t v m 0 E 7 P m s s W L f b Q k F k n h 8 u R + w V 7 9 2 I Q n e j F p P k E S g V F K q h w U K / U b 8 S 7 n 7 B n h Q 4 Y W 1 N m c o V A b 0 Q t h I d 8 Y b C I 3 j t 6 m D I y 0 s n P / S m Y u F F O k E b Y H n h n n 5 j D t H F T s x i H S g V v 2 j V P Y o a x 8 Z y b Z R 2 a U b N 2 r V A N s 7 N l U C C F 4 y e O i X f 3 5 E m k X w X A k I Y x P b i K 4 d 6 v s / r 9 w b 5 N / A k K L L m U u s r H U N I J M G 6 N a H n e o u 2 t H n A / L n d i O r w C J h A C l f n R f Q b E d F m c l Q / a N f 6 I V a k H d H + + n g 5 v O B S W R I 0 N D a K y 6 O F 7 H A o P e i r o + 1 n x A K k G 0 3 B p c Q m r N x O i 1 b 9 / 7 y F 9 9 p c v h W T 6 8 + 8 + p Z 7 L f d z 6 D l F z v Y O O x x n c v f Y 6 L c Z T I h 6 s z l f j V W K q x h I 3 G l W 6 x o u L 0 V 3 h p G t X b 4 p p G o i D g Q Z U W S B R U Q M s q Y O a h 4 X T z N c w D m Z n Z + n I k c i U e 4 W h A W m Y G d S 2 A H x F t 2 z d J q b K 9 P d H 8 o u K C k W Q m G + + / k 5 4 u 4 B w c J X 7 1 9 / 9 S U g n A N G m M H n S t N 7 H S Y 5 v b j 4 w Z 4 A N 9 m 1 c R w U 5 a d w K + U Q l j m c q B 1 R A D y v C J Q 0 T d a + z o 9 t 8 J m w c + P j + P X r X C 8 b p Z 2 m 0 2 + O j Q G U b 5 W d U k m P E R Q N p 6 V S R t 8 A k l N L L / 4 I r z o b I 9 4 w x F / Q w n p s Q o I b q x t 3 C M S I 0 j A y N U H F p M Z 1 t 8 Y a n f Z j h 1 H o m X X w 7 T Q y M p n M Y Y o x 9 R z N c O H e J D h 5 + R 1 h C k 0 G 8 q o F + K g w 4 x k Y M m O C + V W 5 e X m Q I Q Q e c f / P m b d q / f 6 + W I 4 G 5 V T 3 d v b S 2 v k 5 Y X D / 7 9 E v 6 h 9 / 8 U o Q 7 Q 5 S q 9 u F p G h i b 1 s 5 O D C n 1 o a b H B i l k M E T Y E Q V j T y t K J g v A w T I V L C z G W r T g V 3 j P h 5 B n A e q f f E H n R 7 O o u i A Y J h P g 4 J Y 8 O M o J q j o / m h W Z g K T J B G j C F j N v g w O s O h m 8 a z x c Y c d Z h d l V Z O 8 q E U Q d S 8 x I G g a s b / j T I 9 H + z t H j 7 w o y Q b L a 9 Q f R y M T D 2 N i Y m N Y x P D x C t 2 / d M S U T g M Y d Z H r d G h s q A P U O Z I L v 3 u v X b X T v n h y A b m i o F 2 5 y 8 G S B 1 / m J k 8 e o 5 c V L V i U z h M q 4 u a 7 c t P 7 b J S 5 q s 2 z 7 N D 0 9 F V b 3 9 B x R h D E S p 1 f r u K 8 2 1 j Z o A 0 Z J I i P N p F X j r K K c I O X 2 N 7 I w h G a M O H 9 c o 5 Q 5 n K W H i 9 U W Z x E X Y h k f c 9 E o D 3 E 7 p D I v C S Z u p 2 b g C K A L o f 0 M w m 3 B h 6 2 g 1 N q P D T j 7 g j t N a A f i 3 1 4 E J j w I v L a / g N F w s X P X d h r Q q V t G J N L I w A N j Y X 5 B q I 8 Y X 7 J C c a m 0 + q x b v 0 E M 9 J o B 3 i v r 1 j W w y r e R V d P r Q t U D 0 N f 7 6 s t v O H 2 r R a J y i F i J I L J 4 s U m k p P t Q 7 + 3 Y y B 3 x q h j S 2 C H Z 8 1 M B r m 8 1 g S 8 e 3 C 4 8 X C w a y p f o S i C N H v f u 5 r o o z / m u V W u m Y z k o g r D A o m c H Y V J P t i h 0 5 7 v Q Z m i 3 q 3 d 4 P Q 7 T n Q 1 g o D j N q q E / v v + p g L O S n y X S / 5 f I s b 9 x s 1 c 8 O W k + r Q L + f P G A P t P u P b t E B F p Y U a 2 k k x F Z W d l R x g h A X / 8 w 3 a O 6 q l x Y I 7 / 9 + n T 4 H o 8 f P 0 J r 1 9 a K 3 7 l 9 + y 5 f I 0 i V x b l R 9 T 9 e M q k W 9 v C y K M d o O G 5 Q n 6 y A Q T W r i W E p w 6 T / N D p s P c A Z D 3 0 T L p q Z j X 4 B Q J 7 H S Z P T Q d L i T I Y h Y i K g A E 2 A i E D x 5 g R 1 j k u V w 9 9 t f 5 6 C 1 W z c s M O r j 4 m 2 k f t K G + O L v / P j X j p j M K l b w c n k D b F E R u B M w F V u X 1 2 c J p f F W N C n f / l c O 4 r A L B C o k S 9 L S z 5 h R E g F s 6 z e 2 a G 4 r E w Y l z 7 4 6 B S V l 5 e J W b + 3 b 9 2 n l i d P x F w p r 9 s l + m s b a p K b K + X 6 T / / j / / S / o / O Z 6 F + m Q 5 o X J Z G 0 q z A U q f T k w j 4 C W K 4 4 T C o z 9 P W a 2 u Q N E k B m W o j S v X C d M r x U 3 u + d k m x C g 6 f 6 u 9 0 + F 6 0 t t v Y k c B a a 3 K A O + R k y Q s 8 g s b 4 + W B T X C i g c S + 2 M l + o z v v + Z J S f N G a L j m q F t 2 E 2 V n g C 5 Z 7 X r G 7 D 0 i u j C k J e 6 J 7 l z P u f m 5 4 1 t c I x w p D u E K V 1 v w U P j i w F x d B E c Q c 4 3 4 S S i 1 C L e h B F u r t S Y / 4 S K j + k d y Q A x + Y A 3 r 1 q p o E h O k d d L O I Q W w + A w r J G o 1 + n e N N q y d T N 5 M z K 5 c Z 2 j 6 p r q 8 D B P 5 + C E O C e R v 6 R U v q M 7 N / L D S f 8 X P X G s g A d A 5 y 6 R c 5 e L b d u 3 a n v J w 8 U v + f W Q K 0 w m n z 9 E s w s B m p z x U 1 A z F e s 9 a j C z 1 v / G / p k S m R J R k b c h 7 L E d 4 t 8 0 B f p s C V j W B P h S 2 9 b 4 6 E T J g n i m e L j a 5 6 V r 4 2 k i v v t Y Z + Q L F 5 + l 0 U y l U 3 j 2 Y 5 w r m T i E U a Z 0 x q 2 b d 0 T w F V G Z L R o F E Q L A B K j Q n / z 8 Y 9 F Y J o N O b W A X k F M z J I z 1 E I P D S p 2 G k e 3 L L 7 6 i 6 S m Y 2 f t p q L 9 P 1 F 1 E N a 6 v Z E L i N S W Q E i j 2 C D z c R 9 E P z m I b j y x m Z s z V Q E 5 u f A 9 n O 6 w r j d Q a Z 4 + D s t J Z 5 G e 7 6 c R m c 2 a c W 7 C v 5 c l 6 A D j c 3 G c x h g d L E Y 5 i B x U 7 4 r M A b w 7 S 7 M a b N L o 7 6 5 H 9 L E 5 L X P n v d n o E m d R o Q v d 4 E u + R h T f q R c e b T t q 3 f 4 + Y R B q W D i Y + j l G D 4 C Z o b D S s g B A H h b q g L R k s c Q D 0 x / Q w 1 l u 4 L h U V F b O K W k U 7 d m x n I q b R s 6 f P q b K q g q q L I 5 4 Y 8 c D l l f h f i J t d T L 0 w E k n t G 2 8 S 3 s d 6 M b s i M O k / L S 6 k Z i 6 3 g u j 4 a 8 C 0 d C s E V o g A C s 4 8 v u b T A P l b u E Y q P i R r Z + H i E T 6 I I Q d N U b f M S x E + 3 x K t K 5 S W s O f 9 S d w I c w / v v X J N 7 G I B V s 9 j J / H R b e j q 6 h b W v k S Q k 5 M r I j K J / b w 8 a n n 6 W M w s R r 8 K / S O f C C A U q Z f T U 5 N M u G n a u m 2 z O A 7 w r S x w / w 3 R u d L T M 4 S 5 X c 8 D u 7 + E V b 7 K k g I a G R 7 U 5 v 4 D + C A e Q n T + 3 A V t f / X Q 0 d 6 p 7 S 0 f Y 1 2 R 5 0 I B A Q W Z 5 i / 7 6 q h 1 J R u d T b A y M 3 H C g R + Z v K 7 N L n I 3 c 4 3 U i A y n 3 U Q R g u U M t 8 y 3 t W 2 D j 3 J J 9 i m b K / w J G S y M K M t 3 0 + S 0 r J g A Y s / f b E 9 M 9 M 7 O z C V s d b 3 e 5 q H r A S n x r d r f G u 7 T X L p 0 V T s y R 2 9 P p M z 7 e q Q l Z 2 J s l B q b m o U X f F Z 2 N m s y u U I a D b J K h 6 n v H W 2 v x U T F y q p q J t o i P X z 4 W E x u h Y l 9 7 V q 0 r C E x h i r K N Y H k O H 3 n c U J v 7 O T u L X z t R R E G F + x W 3 h G A l Y Q C 0 F K M j o 6 Z + r y l B B M J 9 e T R U 9 q i t S 4 r C U U o w G q x t 4 O V S 5 S d h G u R Q n C A O + 9 x r G Y A W m 5 4 w 4 d G Q + Q w B o / U E H z B n X q M 6 a B o d K c o X z 5 F J n W c C B p Z B V 5 b j O h A 0 3 S z 1 z w S k R 4 g Q k F G i H b V Y I C V a H J 2 i f K y 0 s Q t n X 6 e J t b r m o 9 j L D l Z u C j G 2 0 y q k Q D q F 3 z x r C x / E + N j l F 8 g P 1 t Y m B f S x Q x K O r U z m d Y 2 S H U S e b g + F i G A v + H n n 3 1 B 7 x w 8 I K x / y O / q 7 q f u m f h q N I Q z b x J J k k C S T B E L l x m J 9 L C K l 7 a S q G 9 Y O U u i P 3 6 Z R e F a X 6 I W A w k 1 n T 0 R M g E o e b F l M g V b Q z T n 0 0 1 G 1 P o j g k y A t g n 1 c x q N N q O H d F N J 4 s H r W K T a 7 i U K P g u S I 8 E g L q g G Y 3 M O M c M a i 9 X d 7 M w W W 5 A J i E c m 4 M y Y l z p H z c s F 4 0 p w P c K i B D L q K 1 F X R z t 1 t k c m s 8 F q B 0 C l 0 0 8 4 N M M 4 S y 6 Q S Z 0 3 P D Q g 6 j b C m K F + N + 3 7 m F q e R 2 a f w g M 9 w g X r l L D r 0 d T U e J h I a n K e H m b E Q h 6 + 8 6 r 1 V V z i L Q c I g L J S U A O 4 R h R Z x P 7 L s J i r h Y X Z 9 F C z U 8 1 M 1 F Y I 9 L L k 0 b U V z v U O y l j M o + B T 7 d o W G p W D u y 4 O 9 M u X i I 5 v W K T g f S a G 5 m k R D w U Z Q T q y g X 9 r h 5 N u j d + h O 9 2 r u + K f E S 8 G 3 T Q 8 I + 8 V J P r n f / p / 6 A + / / x N 3 H S 6 K v A M H 9 o k V N Y C a u r V U U x v p 8 J Z X y j g l U P 0 Q x M U K q I s I 2 Q A o D 4 v i k r J w / Y a P 3 4 z P R b s P H B A a G a p u X V 1 t D C f M U k J 9 q O y s d K F f J k s K h M 8 d G R 6 l d 9 8 7 I u b 5 q 4 4 i g N H p w T i t S A x M 1 D 2 4 j Y j 7 X C F M z p t f D A E 1 z T D v Y 8 l h M h X B m c 0 q B A Q E 3 h E n M X 0 i C W B w 2 F V l c i + s + j k 3 J f j A L B x g P m / N e E 2 f 3 o l 0 6 D W N J w b p r N V u D k Z i b M x N z N O x T 9 5 L e P 2 r F Q M X 5 7 0 u N / 3 u X z + l n 3 z 8 I f 3 j f / M b 4 X Z U U J A f u x 4 U 6 5 f d X d F 9 6 L r 6 + J O 9 i k p K t D 1 + P R q R w p 7 x h X U 0 u + C k q 2 0 q R B q / C 5 A Y 5 R I n J a R 3 7 G 9 e F 6 W 3 o u W I R y 4 E f 8 e L K S 0 r E a I U Q T O u X b 1 B c 3 P z Y r B O m N 8 D Q T G h b j k Y H j I P Y Z U q i r N k 4 Z o h N 9 3 8 m S / 0 e W j e 4 O g Z f M X X m e C E E k 6 k l F m L C f R y 0 v z h 9 C G 4 C F G T t M s 7 M G 7 F / 7 D 0 p 0 A C K u q G 5 v V 0 N D O d J k f l R C f j q w P p k E q 8 A U K U s t C b I A U e B S j f W U A z I 6 y j 8 u + d r F h Z S 6 o d H v R 4 x L r F e 0 7 8 N o Z A Z q h m a a S s d 4 l i Z D g y 3 2 y g t 4 e m J i Z E v Q a 5 4 C i L I k I 5 I a i o R I j W l d u v d Q w 4 z t x V + o M 1 T u z a R K H g g h j o w g / O z q L D 5 w 2 T y k i u q 5 e v 0 Y G D + 2 P G o N D h Q / w J W H 9 U p B 8 s 1 b J l y 6 b E + l o m E u r y x a s i D N V K 4 c o r D x 1 u l G N P e q M E 8 K T P R X 0 T 1 u z I 5 0 L f t 5 E l G T j J p 2 H p l k Q W I E O 4 Z v 1 S o n o E W g O s 6 p n 8 p v Y b y a C v d 4 C c k 5 V U 5 P S T p 4 m / r H 4 S w t e g P i K W O t 4 V p j E E X z H h M M e L i 7 / r p Y N a g k k O s i 0 D M H I o d R u C 5 H G f m 7 a v M d c W U D 8 T t S w q w 4 Q e K u 8 M n I k F p R w 0 3 H K G / s P P D 4 t 6 3 9 H R Q U N + + y A 0 C a 2 + g b c X I Q 8 M D d b W I k i f Q 0 c O m g 7 o w m K C F b 3 h n K i A C D a n T 5 8 V h Z E K E N M i F T z t j S 3 4 6 6 8 9 f B / i g U 0 x Z F g E 2 w g 4 q A R f s M j Q T k t 0 N T 8 z M g U e S N F j R i b h W 2 d / K 6 a o r C q n n t m 7 5 N n A X 9 b / p E k d x P Q L T L 3 A 7 F 1 B J o A 3 W C k E Y a 9 P Z S 1 8 L + G v 7 3 V 5 a H z O S a z M 0 N m X a b S l 0 r q e d L Q x 8 x O E m Y a F P A x 0 y 8 / k M 2 d U 7 W R q 4 V i e b 8 Y P f U r o t Y y O D I o f U T e h Z j b q g c / g E m + 2 H I k e I I 6 R b B 9 / / B P 6 y 5 8 / k / 2 h J J G f r w s F l A S q C g J 0 v 5 N F u 6 5 c s Q p 7 j e a z Z p R O Q H 1 J f P 3 q X C h a 0 m J x a D s E E R h G Q + A x q 9 I 9 3 H j N s 8 T a Y T O i n J q / q M D u P T v p 9 L e x U Y C M u H j + s l i g A L N 3 R f A a H e A w 6 6 i V 7 / D 7 I N U d f k / n m E z r u P y N L l W Y W N k 3 K T P T M + N 3 V F F P Z 8 S 0 D H P A r 1 M B B M n K K Q i P v V m Z 4 f X g O 0 H F s U 5 F e T m i v 6 O H W X Q e B M p H N J p 4 G D a J l Q B R i 8 i h / / r 7 P w m r i i l M 1 D 0 A k + x S A Q Z r d 9 b 6 R e s H X 7 Z Z b p l y M k L U M 2 5 T k c 1 v I Q p 4 w Z g C H k Y c w e v M Z K m G / h b D t d V F j j V O s X i Z H U I t C d y I D U 5 9 c J w u X b g i 4 i k a p z k o r G + K u P s 4 + B 6 j M C D v V w G T M V c T m N h 5 v G m J 6 k 0 c d E G 0 P H 5 v A A w H + s F d Y H C g n 1 6 3 v q T O D r n g H e o a F g p Q m B i z c 3 e R z e r M o n S c R s Q l 5 N m l u C p f c 0 0 l 5 e b m C G Y r C X X 0 2 L t i q 3 D + / E V a W 6 f z 1 7 G B c E i 0 w H / + L / + R L l 6 4 T H M 6 a 6 C C I 8 Q 3 Y w D m s 0 x O T A q X F M x d U f e X D B 5 1 u 4 T 6 d 4 d b o f 3 1 P n p 3 f W z l Q G w H A B 7 m 7 2 + M L 0 U 7 t e V D A 0 w U O 7 U v r N Y 1 G p r d O A j B a 3 u Z e P f o Y c r M k s H y l x a W u F M + J S y y 9 + 8 + F G S 7 e / e + d q a E P h w 0 S K 8 H x l 5 W k 1 T w I + y x 6 L u C T O o z z N h G S L H 5 u T n q 6 e r k u j F B J a W l t G 5 9 E 9 X W m S 9 4 N z N r L a 1 k f e K H E 1 s 5 3 y 6 f 5 q L 4 E Z P O 3 X 9 m W w u P 7 d j I 1 1 o U 6 h g 6 Z s Y l P h E W q r Q 0 Y o J U s K r c u A 5 u z K x T q H C V V c c d O 7 Z F u e y b n T 0 w O E D l Z e W i l f V p i 7 z B r w + / g S g 2 E 0 w E k A 4 r C G J N 2 + K S Y m F 6 T e P O N q T u l Z v P 6 M j B H Z T h d Y v O t x 5 o m / z + A H 3 9 z R n 6 2 c c f a L k R W H l O A H i 0 4 4 s L 5 N p u L u 0 C 7 U F y r U 2 M R F J / / + t g f G y C C g r z R V k A A e G 1 Y f 3 e M J C 7 m t h U E a C q / G g p d f Z F G j W X + z k / K N y I 6 j T P h 3 g Y H R n m + h B r Q R y b d 9 K 9 T o + u f v I b 4 H p f k u W j p p I 5 6 u j o o m m P d T e D C f U 8 D q G a w x Y + J Q U w z 9 / H x y + e v 6 R 9 B / Y K L 3 Q 9 r M g E S C v h r D B O 2 A H r q m 7 b t i V s / T N 7 j e i z J a J m W m H + F a s A N Q h 3 h W f z C w L B t Q V G F 4 z G o / H A / W L d 1 2 F u v X 1 L P n K 5 n S L a a 3 F p E Q 2 4 d / J x b K u 3 j l W U B n 7 5 Z g i 0 c 6 X E S h 0 J w k g o T A t J 1 p M 9 V S C y E g J 3 A m Z 9 S i N W m 1 A A V u R X / Z y O U R e 1 D s l G K 9 H I w g r 9 f b 1 U U V n F j f A i e b 2 R f i / 8 F R W Z x J b r c j D E 9 T 4 Y o K O N 8 6 J O P O 6 x D p 2 d A K G a u H I t C i m g C I X U 1 9 d H F R U V p u S x I x Q A d W L 3 7 p 3 a k T X O n D 7 L h D k o J q m Z v c 6 2 t j Z q a E g i Y q M J j J G E w o h T f z C 1 4 a K a D m / A r k I f 5 f f 7 y W 0 w L N j 5 4 / 0 Q g Y C U i K G n B z w + z A a p H 7 H a P K A Z B 1 Y b G A 9 0 L Q 3 T e D A i Y b B g X 3 t b K 9 W v W 6 / l x A K N p P K y 6 O 7 q o O q a u r i E E v W d y Y S w Y u + t m 6 d F P v / F Y G y X R C F u H 2 p i Y l R e 1 E A S L D K c C r B k Z i J k A k 6 e O k F 3 b t 8 V a p s Z E G t g u Q C Z U g m c 4 n V b N x r 3 x z y C T I j q E 3 j I k k 6 L M 7 F c M s W b 1 L j S 6 O + L D b C i l u b R A 0 T 6 v s g E T C 0 4 o s g E v G 5 t o c J i + / o w N z / H G s g I 9 X Z 3 C j K h T i s y o c 8 F D / R Y y O e V 9 T / E U n v Y l C c q c S n w / z Z J H z x Q j 4 i O m R w Q x S Y Z I M z T 8 + f P t a N o Z G c t b 1 K h g n 5 t q W T g M S E V y l 2 5 O i K q D / p R i D O x E n D b 9 F 9 W A z t 2 b d P 2 I g i a a D u Q T n 9 t Y I p G f r 5 9 9 C f 4 o B Y W F l N V d a 1 Q 5 f V 1 G P 0 p X 7 r J q n T 8 P p X a j W X D c g s h S C Q 3 z J J t s 5 K b m U Y F f J N G 6 b Q c q E l c y W D 3 r p 3 U z 8 T G f U z P T N P g 4 K B Y G H p F Z w N H W 4 I T Q l V e 9 J c E m b h c + V 2 R 3 2 B a X i 4 C K 3 y 9 e E C F Q y g t h a 7 p m 9 Q 5 f U O u 1 K g B t W J k x i m e + a + N t m G b 4 Q 4 N e i O X X h p N T 3 F d Y l W w R Y s L r 4 c g E x 6 U X 2 7 H m J N a h + 0 7 s L b O s Z X F R S x G 5 S i i I h W 2 y a z t a k R F i q o i v g d 1 E f H E y 8 r K K D d H L i 2 z U t C v l J E o m s o i h g f E o d B X r H N j 6 S u q o s W L O L T S g F O o f m k a V K y 8 g b X U O X N D y y E 6 / y J N O L F q V e O v i j c j L t v o u U Z g p Q 6 Y 1 x F j c m x k W A Z i 1 T 5 T 0 A s S 7 I 3 N O u T C E j q O G J P t 9 I 2 y g t w o 2 7 3 6 g V a s E 5 s C M L 6 0 H K l S U l w s B i N X A 6 5 K P L E G 3 a 4 d u r j F U v C 4 Y 7 9 0 1 5 F G v t 4 k 3 r I G N T A c n G C i 2 t u M V g 2 X L l z W 9 i S c Q R d N l s v g J 5 B U / d x n 8 n + / Q t M W K C U 7 S a n m S u m R k Z k p 1 v i t r W + w f h a + s K r 3 a o C 3 O B O R k q K 5 o h L X C L N s m Y T F I s x S 5 E m s X W u 9 B p O e 1 U a 8 a Y t e K C s V V K g 1 p l Y D S X o + p X E D P j t n X a s w F e T 8 p J d G o 8 d I b Q E y q Z B a z n w m 6 s Z I u X 8 f g P a B J W m O n T i q 5 U g E n d H D A I 9 / A P 0 m I + x K C o t I T E 0 a l o B k l J X L u B f n X 5 q Z / C G X Z X 1 G v Q 4 n 0 V P C r 8 U m + / l Q G q B q 6 Z F s j D S F v l 4 z K 0 p y w O D s q o H V Y 4 w T J Y q 0 1 i B l Z c a X u H f T 0 2 i g N V K g 4 3 P W 5 W A W n + 7 7 A M I U I F w X N J J T 7 x + n H G e 2 t H 5 a u E 5 l 2 H c l / i r o G m c J o u 3 r M T w 4 Q I j D Z 2 p I s 3 n d Q j Z w k q R S J 2 J s k h 9 e c c S Q b F U + A J 1 T m E / P n T l P F 8 5 f o s 7 O S B h T O 2 l k h v y C 1 B x Z 9 c j C + r y r i G Q G X Q N J W N 0 e + T 1 h 8 3 x B 5 g r F 1 1 g m M F i P V f l V n A b E I k e / K d D H b X A O t 7 W w f p o I o n x v D e 2 q T d 6 R e b X R O i h V M T 3 g C O v V n F o x K G s E y L J g + y i C U X I j J B R r H l P W C 7 L Z q n w A 5 i t t 2 t R M R 4 + / J 3 z 4 s F J B q l A r G C 4 H Z v 5 Y f w 2 E Z k J U U h T 7 g u w Q 5 T R r Q H B l 5 0 l a A g P 0 g 4 P D d P n y N d F Y 7 t u / N 7 z e F Y B F u K P 6 k 2 H I v L n F P L r 5 e i 1 d f f 3 D E 1 H g C 6 Z 5 6 D E z P S m W u Q H M 6 g 4 I c v m 1 l Y e H l E 1 y q 9 4 d L M 3 o j + l 5 E k l x 9 R W I S b 2 o N H q e J w r 4 5 x U V L m P e A S M Q N H f n W X E k 8 D N q N f e C z M R 7 5 m f H r A e 8 n K u g y W I 2 N F Z C v H / v A f e L z o o l Y Q A s 6 n 3 k y E E Z H s s A q 7 D Q t T n 7 u X I e p q 6 h 7 V r O D x 9 Y M 6 q 8 M j K 2 Z D Y 9 a H Y p l g K R / p I 4 E P u C T 9 p + I G R N m 7 h 9 q C 1 b 5 L g R n G B T x R g / 2 K 7 d O 8 1 1 2 D j Q f 8 P K Y 2 L F o R o j M / B n W I l P Y W + d P 7 k 5 Q S b 8 0 3 t y L w c g T 2 v r a 7 E M C / w S M U s A j s t Y T B o h C B D R B y p d Q U E B t b X p l 7 5 P D P 1 x J l j + E P C w R 0 q h g b 5 e 7 m J E D / Q a j 4 E b 7 X Y a D + S S f N f Y u p w g F I 7 4 J e p 5 o k u 2 k W O x x D y m Q Q N P H k e v S 5 o o o K d j e k X G C o Q T U 5 F q V h 1 x t E q X i e f D 4 X X S G z 8 e u p 5 E v h u a 4 c T a Q z K R k M y A g D c P 7 j 8 S 5 F m / f p 1 w P E a g f T v k 5 i Y 3 j o d 6 Z F S n f o g Y m 5 O k R 7 0 z A r M R 9 B C C J 9 I 2 G i C l E R 5 c b m G M 0 P I d H h 1 L o v 9 s m x z 9 w l V Y N h H A j T 5 + 9 F j + S A L 4 + q t v l 9 X v 0 k O p L K u N E G L x m g A x I r j M T B F Y n K Z d N X F m E z J a d C o z 1 k h y x J 8 E a g v p t B y g H T t j 3 Y T s A G n 1 + r W 9 l E I p w I N c H 1 / v h w 5 V L T F F x w i j i m u r M G n X U f U c / 2 d 4 Z H C i J Z 9 1 y 2 K r 8 j 1 9 8 o R 3 J F R Q F X i Z b 9 2 2 l a 7 E C Y u r 8 O F H 7 2 t 7 y 8 f E R O w 4 w m r A Y b E A m 9 l k Q X g U / P 5 3 f + S O 6 g y V J t j o o 4 I u M v f 0 K / j J c F X J A y u W 6 4 0 K y S A n x 9 4 X 8 s V A f H e e H y K e d y + Z D u T C f J 4 o h K o n y K Q k V U i E S A D E I D B 2 T R J L K J N c L e E P J l V g z Z o q J l M / Z W p m 6 y P v H R Z b O 1 y 7 9 S h l I 4 Y p U u i D r S h 0 D R P K A j N 5 R 0 N P 6 M N f H 6 B K b c B Z j E M k g I u t a e F Y D V D Z 0 L / E s p T / / p f P u S F 7 R t 1 d P f T g w S M 6 e + Y 8 9 4 1 G h I E B g 6 7 Y q l Z z Y G C Q D h 8 5 K P Z T A a S U n d T v m / z b J F T P T D a V l s V q R S V l C T o F C A J h I 7 c 4 x n 6 6 R 0 5 f k n U 6 m i s q 2 Y 5 D b d 6 y i V v A G 6 K z i w t B j B Y X R 8 x R Z 8 + e p 5 a W 2 E W C A e i b L 7 u j l x B J B f j d z z 7 7 i p 4 / b 6 F C k 0 7 l S i I 0 z c l C 3 Q O C Q 5 H P I B n g P J r l L a A C b 4 2 W i 0 i t i R s o X m q L u W F m M Q w I P / n p h / S L X / 5 M l H t 1 z R o x a / n E y W P c N y o W n + N F Y v v V F 9 8 I M m O F v + U A b m A j O k I 9 a H G H V T y k Z M N S / 5 D Q 0 Z + 6 N i M 4 J P 6 X W 7 U / j + L m + p i V 6 T X l i 0 i X n 7 6 y r E G H N z X Q m 9 c v R W u M 1 h A v H B U c C c A W L x Y z X G 9 c v 0 l D g 8 N 0 n C s A w o W h g / 5 P / 3 q O d h 7 6 0 D L q a k L g 3 0 j F O p g U U F B 6 Q W r x c x i j g V k Z z w a L o z E E 9 E J g i t J d u a I y 2 g F L 5 K h F z E 5 k L t J 4 9 p g o s 2 S A s l + J c v H z M 3 3 5 2 k c Z m S s z F e a H B O M s 3 p c t z 0 Q 8 8 7 S 0 y P D F G W 5 E W M f X j i Q w m R D T 3 v G e g 5 h c q G 1 d j g D 5 u J W p L Q y Q A x F B T R D H D u o Q / Z a 6 t b W W 4 c E Q o 2 F m Z p Z V j 0 M i Z C 4 6 f l h P 5 9 6 9 + 5 R V s p Z 2 J t B R t w I q D a b C r z o S r J d Y 8 h L A f a k V x P U Y m U 8 s L p x + R c C W x T 5 h V E g W K 0 E m E P 9 c n / d H S S b A W O U b G p v I 7 f a I V T o A r L 7 h 9 R g o w O 8 W X 9 R E h k h S Q o X E j A J 8 n u 6 2 M U o o c 5 / Z H 4 D r Q 9 c 2 e 4 E q D 5 + r v h J U E g R I 3 L N n N x V W r q f P 7 s 7 R 6 Z b U + l G / + 5 c / p D R / K m n E M Z O H 4 Z L F j D E 5 P L M R a c 5 o H 8 d C i 3 W l 9 A h k 1 V L J 0 v J n H i e L e F L 0 x 4 B r b d H 1 D p 4 S U H O x 5 A 3 W 3 o W 0 C h g i S E n q S O I I b o k M p Z V J a i E Y p t W f r Y Q K 8 k X g p Q v i J D O w q + K g e 1 m 3 W Z h O f X V 2 k C l T W 9 J x V Z G g g H B 4 Z O E j W E s U W A g H u k J U H J B R b E 9 p A 7 0 B R 7 / Y 2 i E n n V W 3 M u 3 g + w L f b 2 z z + O O D 1 e L d b 1 6 / o v p G G X s i Z t q G x i J B I M O + 2 g Z t t A N b s / n M 7 C w z m n n H F 4 A O q W C n b u g / 2 1 H t p 1 P b s + l w Q / K d 5 3 F W N Q t S N A c n j S S M W c P 3 x 2 h N t V w 2 B Q i i n W E J 5 6 r h 1 i l H P r s q g c n Z + E 6 w C N 4 Y S s 1 i n j I G n z p E S / s 2 w E g q T C q s X 9 e o H U U D h E G 5 y G 3 k j 3 P C Z E J y w r U F l z V J t m b z y Q U f L S w s C p L A o o S V M 5 I B o r P 2 d H d z U 5 3 c 9 w D E 0 S v V L T m y W g g l 6 n y h t W T 3 h + 5 R z 9 w d U d D B K S 5 A Q 2 g 3 5 U a E F Q C b L U K J 6 Y F Q W M 4 S l L e E 3 p K 4 k o C n + 5 N n L q H q P U w x 2 u 7 f I g Z 7 o + f g j Y 5 G r J q I e B Q L S S E Q J y K Z Z C 7 y 8 b 9 b h H y O 5 Q u S r d l 8 c m a W c r X 4 e X B V 6 e n p s Z V O Z o A b T L K B W Q B E k B V B N Q 3 P j E X I Q q x R B X v k c X B 0 e R X Q o f e I s r m U k E S M 6 u o 1 w l F U 6 M u 5 c k U R O J + K w m f A j Q j q H y R P T U G A 9 t U t U a U h 9 o Q e L w d Z P O p 4 5 7 R Y h S M V B L p D 9 O q h U 5 D o d F s a 9 R m s W W 8 D e g K N 1 N + r V R a G S z d j X G / t E 1 J J S 2 C Q f i v 3 x U k i 6 T l i T L Y q 3 + T 8 k u j E g U Q Z G e l R q 2 Y k A k x a w 3 j N 1 B S W J U 8 c e I A d u 7 Z T R r o 3 J i I R F i F z c H / a q T k R O x G a C w + b I k D Q M P h S f o u 4 4 S r o P 8 I X Y + w G 0 1 o w K N r X 2 y + c T 7 H Y w Z t r n d T b 2 y f y u 7 t 7 h J N q P h N s S x U W j b Y Z n z L U c 7 X a Y a o Y f S S N D m e n v f Q m L V G L y 4 8 T W B A P 8 S M W 5 u e o u 7 N D 7 F t D E k Y R i P e 0 / Q i x 8 G f k i T 7 Z q n x I 2 S y Z Q C i Q C Q E n k w F M y / / x v / 1 H K k 9 y 2 j p + D x F j L 1 6 M j m t g C d w q I 5 i C / c O 4 S q D b M O U c D q y A C w u d M S C R M G t 4 F 5 O I H E H K X S s b i 1 / 9 + u d U f 7 B W L M 5 d v r N E S D K s J P 7 k y T P x H X w 7 U a / 0 4 B S / t D g I D v C r N S H e + W c e u u v 5 8 V v w k s H V N g + l Z 2 R S t W 7 5 0 G j o S K M d i z 8 + V v v 4 X J 6 H z / E 2 z Z O t l Q 9 Q A S 0 h q W Z m k p t n A H c l k M P M x B w P 8 I p I 1 m 3 J W c T P C w d W h Q S H w B A M B U A U W S M c 2 S z F d N P i R 5 k c A M q j p L i U i j J M I t e i b L H h Z 8 d i c r B 6 w k k Y O L o + 1 k A z O B 3 9 G l w V 2 g U s E O j G C v I s q a H K 8 z M u 8 P 0 F + k N 0 / 4 m b f P y b f 0 c 0 l G G i q z O 6 P 4 W 1 p w B w R b x h / K e I J T I j + + I P e f J M S 8 S N H H u / T 8 7 F x + C j z 5 d Y C w t 0 d H S K 7 w H P n 7 a I b b K o q a n W 9 h I H H F g R v k u Q J E F t J 9 g n C 0 l E k c X g n Q G Y F h 8 c k Q V 6 8 N A B L V c i x 1 N G g d f 2 h Y x y g J M w H G D T 3 H L B M j 0 e d s e / 0 e B Y 5 D d c 1 Z K A w z P c P 2 p N o 0 v z X j o 7 7 q V h 4 + J J f 0 c Y m M 2 r 7 z M B o 7 M O K h J L w P K H O t I I 4 m h b / T 6 2 W y t 9 Y W 6 Y p b h v Y J E 7 z K g Q G I d C R z w R 4 L y e 7 l 6 x 1 t M V b X l Q s / k p 8 b C U w g J s A C K s I m J Q o t C r e Q 6 T c G A A + m p P u W G A G m f E Y k 3 8 P i L K E K s C P n 4 k P f i t 1 D / x 4 k z g L H S I m H C C R N w / Q r r f 9 X b 3 j 5 L B y 0 F 3 z G o b e C e b K v z g i S C T n j i x Z A q K c + J M M 4 v f h 8 I 0 / K W A g 3 I K y 6 m 4 X K p w g H E b B c 7 a t n 2 L 2 D 1 0 + B 2 x V E w y 0 x P w A A u L i 7 S u o Z 5 u 3 L i p 5 f 5 1 0 D n 2 Q K R n 3 V f p 5 e u H W m 4 E s D J m p s V f z B i A p / 7 W b V u E s Q Y 4 t C 6 2 w Q i X J 7 9 D A W 7 Q F I E w 8 v 9 3 E q U G r C E F T 4 m A 1 r C r 4 k 1 z B e m 9 x k U d c X R k A o X E v v Q y B 6 l 8 I T A K 7 8 g 8 2 Z r N k d K c c y K I x a 3 O d L r X n 0 8 X W + O / U J A H L T k M C 0 + f P h e m 9 2 S c P 7 F S 3 P D w s A i 3 v I U r Y M j B D 6 W l 1 Q B c n L o w X q Y h M B Z t 5 n 7 2 o J 0 2 1 R y i X / z s t + I 4 0 M E q 5 X i Q / K 9 C 0 s q Y J C C t Q a q s t J B Y M A z j I d f f R P c X o a L M P Q j R d 6 b x 4 l Y e p d k h E R o M C 6 f 9 G D V H w Q 9 s N S q d a U n T S M M a i p j a r i X t L 0 I m 3 t c S N k s e u R K M V b K P K c F p Y Y p V P d 6 i 5 U S C t D K V S j o M D e E 7 8 h w 4 z y Y D P M D j x 0 + p e s 0 a y h F + g d E D U X p y L Z d k s 3 O z w l h w 8 P C B q P W q n N q S n L O L Y 6 L v u H / 7 e + J Y h S Z 2 1 X F L V M A t n l r M O U m U l Z W K 8 Z D L l 6 7 S 5 I u v 6 a O t J J Y l V Z I I 6 c y L N L q S 5 D D F c j A 0 4 6 D c 9 K C o a H 8 L U 9 1 T A R o p O M e + G Y 0 I h T C R w B a N R P x f d J 7 K 5 6 0 Z R / Q p r s q H h L E w P Y l e x Q n M r p 9 B C k v f n / / t U + 0 o P v 6 / / / f 3 t H W r V B c B X O t N W 4 d 2 Z A 4 z k i H F Q 1 Z m F t X U r q G 6 2 l p q e R 6 Z 1 6 X W u M 3 y F t J o u 4 M K N d 9 E M 4 S s n C E M l R L B 9 v W 4 e e s O H X n 3 E L 3 / 4 U k m V 6 R s / 5 o w W h t / b J h X 1 r 5 R + Z y K N E g u 1 B n d M d Q 8 / i 9 y D D K J J D l h l R I q Q T T M W A p E S a n 2 k d i v Y W Y p p n p A o h Q a w o V 9 9 B P r a f B T 0 3 I m K i R B 2 5 s 3 9 P N f / C x m S n e p w e z + 9 V e n 6 d u v z t D E m P 0 k M j O S 6 Z M E C o K i j Q 3 a R y j I p g 3 m f l 8 A l s i 0 c j 4 I o T n U g X 9 R x A T H H m b j f v D B S f k B A x J p N b G 5 U k Z m q j Q s p / m 2 4 R q r 1 d f b P a x l 4 Y j f j 4 4 w a q l b f Z 5 K 6 D s h P x E P y L h m c y T E t l B O s n q o Y 8 Q 7 2 7 t / j 5 i I 2 N P T G / a u U E A 8 C q u I Q G / a 3 t A Q 9 5 e e s 4 T A Y g C Y / m F E R n Z k Q L n t d T s T 9 B R 9 8 J O T 9 O J F a o s W K C z 6 F q m o p E i Q q 7 y i T J K M / w l 3 J v 6 H 9 X p z s m P v B 2 N d K G e 7 9 W a V t T D Q q Y i E 2 H Y H a G K h L x x B F 8 u n 3 O 1 0 k 0 e b F r I a 2 M J k w v q z Q N + E v W b x N m C G V W t A 8 A R / G m k C I g P 7 y g C h 9 u U x k p f f q e K E V Y I y x 5 e P k 7 g S 4 G Q A R E G a 1 g J W A O f P X R C G h 4 0 b m + l V q / k k O 8 S B U / E L 4 I q E N M m p q K h I 9 J c w A G o V 2 s q 3 G L G G T Y q l 7 S X 2 v 7 N X P K g d s D L 4 F 5 9 9 r R 1 F E O S O w s I 8 V g 2 X c y f g B T I 8 q D l O 8 q N d u n S F X r 1 + I 5 5 V N E z 6 l M 5 l w J u Y f F 1 S T r f w s M g J V j G z p N 6 e n 1 4 V b l y w 2 D J m M w / d / 7 0 w U C w H G N 9 q r p A W r G N N S 0 I i S a l k 3 p C 9 3 V A v S R J F S a d I i p B I J e j w D f V o X P H m r Z P j x k t u Q h P A H N W w a o b F n b G Y s / x B O H + u L / W L q K Q n T x 3 X z o x A 3 g i T g I m D n 0 O n / g y f u 3 v v b s r K z q K n j 5 / Z B x n R 1 L I b V 2 / R g U P 7 x D 5 + G x J Q A X H X E T M Q X h V V V R X U 2 N Q o S c C A h O n t 6 a P 6 d W t p o B + r 1 R e H V 3 u / c Z 2 v + Y 6 8 p g K u P T U 5 L c y r O V g d U V 7 G F P 4 3 Q X L X J 6 Q x 0 2 T r C E 2 W 9 l B N / n b u G A f p s 0 + / o D R v O u 3 a t Z 2 J e 5 V + 8 5 t f 4 l X Q d y 2 J q 3 7 v r l + i 9 C Q t 6 K u t W v 6 t Q J K E 6 z C / 7 2 P r F 8 Q 0 e F G n g 1 r d 1 r Z y + r t M 6 C x v a Y 5 v Y H P c a E 2 M U I v O G p q f l z H g k H B T i K R 5 t H G J v v n q O / q Q + 0 m K Q H o g 7 9 / / 8 h n 9 4 p e f a D l J Q C M U z M z w t k B M 7 p P v H x N 5 V r h 8 4 S p t 2 r K R H j 5 8 T M e P v 0 f + g F 8 Q B J i Y m K K B v j 6 W l h 3 0 k 4 8 / E H l G Y O V z T O M v y M 8 P E 9 M K I R Y I j g Q q d c / 4 f S r K b a A M V / R 4 1 Z J v i W Z n 5 8 R v K Z i R 6 l 0 u Y y / / D i b D D U w 5 q b o g N a m D B Z l N X t F b B U m m C K F E v A h t H w S K E E o m R S g H S 6 g t G + P P z 3 P c b O 1 K q I g D 3 m q a m Q m J y q 2 X U k C Q K + 3 7 m y L H e i B a J 4 w V J a n M b Q o b D i S w 2 B q 8 v V c T I 8 O Y j v G Q 3 n / / h J Y T H / B Y N z r Z A m I e G t / u U N 8 r K q 0 0 N 2 7 c v X d f L H m q R 9 u I U / R 7 H v e 4 a e / a 5 D 1 M z I B p I p h 7 9 b Z D E k k S S t Z h b S s I h K 0 i l i Q S t l z B K Z P V / M a G + B I q M Z 2 F k e a Y F I Y J Q P W j V A v u c F q / K K h i R q t f q g C Z 7 t x K f m 5 V M k C h J u v M C z L B 1 0 + o 5 h o w Z 0 u F W L Y i E 9 D c v I H m D S G m G 4 q D Q p 1 b K T I B k G x v O 8 L S C X 9 q H 0 J A t y 8 I J 5 L + O E T r 6 h M b T 4 0 7 s K t S Y B G L R M P a Z / 5 i z r 6 w 9 g z H U q A p I Y Q f j 8 a e f b v o 3 / / 8 u X a 0 8 i g r L a X 0 j O T j s D u L + V 6 1 2 4 W D L e Z s i f 0 4 c 5 u w 3 h W k O L 8 6 L W d 1 s O C L L c u 3 D 7 L R U y T B Q T S B j E R i 1 V o 7 T 6 z s j y K M k + K 6 H u k T u i J G 6 Q R g H 8 M u + j w F 5 A 1 z 3 2 c l s X H j B m 1 v d Q A p Z Q Z 4 s f v b Q h S c Z 7 X A Z K a w v 4 P z + K v K Z N 4 3 9 4 i 6 g j f l i 2 H 4 O / h 7 4 / y y 5 n X f 5 d 2 8 3 F w x + I 3 + 3 t + x O t A T B S S J H J v l R + 9 j / E l x I F 5 i 3 p l l m y e E N 9 e P M W G r J 5 H V w r / t 7 f a e D s m i q X k 9 f f H 5 N 9 r R y q C r o 5 s + + 8 u X d O H C 5 b A p 3 Q h 4 s b s b H O T M c J r 6 8 A k D h S b A s V q 6 a y y H 1 g T 3 c B n J T H c d f 6 + A y 0 z z x B D g X T 9 3 Y 3 / 9 6 1 + I c T W j q 9 V K 4 E l f A p a T H z G i i R M h i j B K m O X r P u c d q i i z j i F h T I 5 b r 7 p j m 1 o b T A f W s I o S b Z h Q C a t P F J o s Q I b z c L 7 Z C n J x Y T B M 6 N H 6 8 h W t b 7 L u n y S D + 3 c f 0 s 7 d 2 6 l r / C F l p x X S g n + G q n I 3 a Z 8 m D j j O w h 0 J x E s F f i 6 n 9 v Z O 4 Q 8 J s z o c j J e L t 9 1 c r s i B s H i S R J o h Q m 2 F 8 S G y D c K K z f t I e J k 7 t x k i 8 d g g 4 T 6 U S p h E 6 3 T K W H 1 6 6 Y T 9 y z e e R O U p Q K o 9 e h h Z y U M P E P H p s 2 d J x 5 0 A Q K b v v j m r H U m M z X Z R / y T 8 8 p J q J 6 i 0 r I T u 3 L p L e e m V N L M 0 x t I 2 8 c m U e s B x N i U y C X c Y J q L L R Y 3 r 6 u n g O / t F u b 1 6 1 U Y 3 b 9 w W / a x U 8 H c y R R p 8 / i 9 6 H / 0 U v U Q K b y P J g Q Z d q / u J J D g U J f U H B 2 h J J q n G 6 I m V V b W D v v z i a + F K Z I Q + l p 0 e m K a x f v 1 6 C n D L M J + C 8 S I v P 3 p s J z + z k n y B B e o a e 0 Q D U 9 G u S d 3 j j 7 W 9 W O D + 9 u z b T b N j Q a r J 2 0 6 1 + T u 0 T x I H F k 9 L G S a G U o y H N T Y 2 0 P 4 D e 8 W g + J u 2 d r p 5 8 w 5 N T 8 8 I i Y 8 h D C Q r d I 2 9 5 W Z y R R x d i h x r p I E J P Z x w H C E T U l 1 N n q 7 2 x / / T N P 7 E 4 V z o 1 Z x l + e s a q R S a y o I i B v r L 5 y / p u + + i J Q f 6 J Y g I h I e B 7 5 + K D d 7 S 8 l L E 4 M P g J p Z v S R Z 7 9 + 2 K k l K 9 4 8 + 0 P a I l / x z s O N o R U X X B V h q f 6 9 W O z F F V W U H f f H t G O 0 o c n R M P o k O S p Y L I r c Y A h M K i 3 / v 3 7 x H r O s k V z R 3 0 7 X f n 5 A k G 4 O O W v 9 H 1 n V Y K e P e S G N i q f Z V U n j 5 f n 4 f y D V F h Q X K B i Z J W + Z C k s 6 w 0 T u h J 1 T r k E h F f 1 3 G r i o F R r C 2 l l 1 a Y G w X P A C w m A I m E e H Z Y L l T h w I H 9 d J o r M y Y o y g e C L 1 6 0 q g M d F x g e k t f F f b z / 4 Q n 6 0 x / + L I 6 r C 7 d R T e F 2 K s y q Z v H L q q m 4 6 Q g K M s 0 l p R 4 f f n C S v k 2 S V E K i R f 2 U D T s s o F + 7 N x 4 8 H j d d v H S F f m r h y T / 0 I 5 + K E Q 9 R x N D t R y c j k e Q x i y m R h H e 5 r t 4 n k r j U T X L j p P Q 0 x O s D m V Q C u e Q L z E H o L G 0 9 X k z D Q G z y a 1 e v i 8 H L r K w s J t S s W D Q Z 5 2 3 Z u k X E W V C A 5 n i K K z N c Q W 7 f u i M i 1 Z 4 7 e 5 E m x i f p + r V b Y r k c L E R w + e I V l n J + 4 d F w 9 d J 1 8 V 2 s q 6 R H t r e I 1 h R E 5 l U l A z w T p l d c v 3 F L F H Q i g K V O Y W i h h S X W Q 1 o K J B c l y l X u E E v m J I K L F 6 / S i e N y 4 q M Z H m m L N 7 + N i J B D T x S 1 z w n q X c z n n J T K p 6 l 9 j Q 1 w S I i t / 3 b J c a d N H + k x c U z 5 K 7 m j H B Q 6 v L S Y y J v b V u m j 0 l w p R X B 8 9 c o 1 s Y Q o M L 8 w T 8 + e P K e j x 9 4 V x 8 A f / / B f 6 b f / + A / a U T Q g 4 X J y s 4 S 3 h R 2 m J q e E S v T 4 8 j P a f 3 w P O b x 4 u N T h 0 A a U 0 U / x + X 2 U 7 k 0 n X 3 C R + u Y e U G 3 2 f v F Z P M w H x i n D t c z Y 7 B a P 0 f K i l Z o 3 y G D 3 Z n i r D R F c 5 4 Q 1 T x F E 2 5 d 1 V O a p f b E V l j 3 N y s f v W 7 o c + b n o g 7 R 3 l 1 1 Q T H O k r B f A O A F 1 K 6 L 6 O U Q s g r K 8 a H 4 e O n x Q z I e C 3 l 9 U W E i D g 4 P a J 9 y q M x l P m H i p K 0 D C J R K b L z c v V 3 i v H / h o L w 2 M D o b j i + s R 7 O C y T j I Q J k i K h d X 4 l V D f 1 H P O M W 9 7 I F G N W C 6 Z r C Q V K o g d m d 5 u y E a d / x N J / A l C a c f 6 J M i k k n Y M w o k U k h 4 P K Q B s 4 J Y w + e Q N 9 u u M E 5 z H C H L L v u h 3 k F p V U + V D 3 7 9 z + 6 4 Y h / q H 3 / x K 5 A E 4 X u l l P j M y M 2 j a N y X 6 Z m h 1 4 F A r C q i O 7 0 f F i T G v q 6 b A m F A w G J m P F Y C L u Q 4 w R j g N x p k V g U k 7 g u d R Z W o F Y 7 C X t w Z 6 s m i k i O x r x w b S Y B u W Z r r E J 9 L u X d X h u p 5 M S s r 1 y J g w T q u X U M C d T g 9 / J v f 1 a G i U E V Z B I v 3 n R s f Q G G j q V 6 L I z 8 8 T w V 0 Q h g x e B 3 / 8 0 x / o 9 l O D J Y w v q U I s x 0 N z 8 3 q a m p q j r q c L V J q + i V w O d 5 R E S s W 8 n g i M 8 Q F b W 1 + L s o 4 H B H t 5 6 w B S i A 3 I o R K T Q / S V O M X 0 m f T H G p G E p N K M E Y 7 E X Y 2 M a V l N a 6 Z X G i f 0 p E J w d j N E S S L d K W h 1 E w G 8 u Y M R b d E W u A 8 Q C 6 r m 8 U 9 2 0 t Y N u + n W j e i l R R F i G Q h 2 y a 1 C U L O q o / 8 E I D b 5 x Y t X q K C A r + e W M 4 q 7 Z 2 8 J d W I 1 g U U S / J p j / b V r N 2 n 9 + n X y w A Z v X d 9 J k U P s 6 g k i 8 0 E O t R 9 O G n G i x p 3 C h J N p 0 4 b k Y v H r k b L K h + T 0 j 7 E 6 F y u l p h f l M a C 2 X V 2 R u H e A k l I Y k 4 o H L F 0 D b 2 6 n c r F L Y g A V l r 4 M T z 7 t O 7 C H r l y W F k F R 2 B q c k Q X c B Z x V J E z 9 A e 6 c w o j S 0 F B P G 7 j P M j g w K G Y e K 8 B A s d p w 7 w K h n 9 P B g / E N I R d e v q W q H i O G N F F E 0 o g C 4 o T z o e q p Y + w H w v s O / j w n N z 2 q n i e T l q 3 8 e 9 O 4 f 2 K Q U l D 7 o s C / V V u L G b 8 6 J n A e c P 2 K D G B i B 7 V 0 T R h J j L V h L E r h 8 J F 3 B K l g e j / z 3 X m 6 c P 6 S i C s x N j o u Y u Q B m G D Y P 9 B H H p e H M t I z h C G l e U M T H T 9 + l K 5 1 5 d P 0 z A y 5 p 2 p p u j t 6 P d 3 l 4 t y 5 C z G N D o w 2 W 7 Z s 1 I 6 s s c T 9 V s R L f N s g m k U m A L O F N 1 Z E k s d q V m 7 k H O 1 Y S S j x W Y j K y 8 3 j m i S K Z f W h k L y s h 6 E v p c i k J N L Z F 3 K R g b H x c Z q c l C 3 7 g / v R o Y z x + Z q a + A O t K 4 m K i n J K T / e K q f Q w 3 2 N c r L C o Q M T I Q w X O y H X S l k 1 b 6 N r 1 G z H L 4 7 h c b h o P v K a q y k r a 0 N R E F y 5 c E i 9 B w E Z z R U M S b 2 o G C G t c H A H 9 z W A C g 7 0 X W t 8 + 6 S T K X R B D J r G v 7 y t p R A o T S z t P m s p l k l I K + V J C O T j V 1 x W Z 1 v N E E 4 s V k 9 w k k 4 c J 5 X J F J B S S 7 N Y R d b Z 3 i o q K h Q M y M q O n r + N h R l k i p A y b u t Y z c 4 8 / j j 2 h s q p C b C f m + m h u a Y K K i i O z i V G B s 7 w F Q t r C 2 w P L 4 w j o y F K d t 0 3 b I z p 6 9 F 3 h G Y J G A 7 L e 3 x b 9 e 1 e u X q e + / n 7 h M Y 7 F 1 w Y G B 2 l 4 Z E S c j 2 d P R N 1 1 l n F Z 2 k x S f N v 6 T Y o Y / J + 2 r 0 g R I Y 2 U N r p 8 R S I t L 6 L u 4 V y M O 8 E Y E a L G d S W m 9 T u Z x N X A J D f J l O m U U s r Y l 0 J Q k L r 6 O i o u K h I 3 P 6 E L A Q b A k X b v g b 3 a U Q q Q P 2 M K v g v q n b m v H U X Q 0 9 0 j V D x E h U 3 3 x K 6 k o V B S U k j d P d p S k l C M + R 3 K 4 C j R P w p j C x L i s E / O T 9 J X X 3 z L K u M A 3 b p 9 h w 4 d P E C V F R W i P A r y C 6 i 8 r I x y c 7 O l p Z P z E l 7 / y s L p 4 W 0 0 Q o g X A S K I p J F C k E Y d q z x N G u n P V c Q K J 9 V 3 w j W D V F o K d S 9 S r 1 N J j n s d A 7 j L Z W M 2 U E Y L i z A y S M 8 J 9 T A 0 e I v 2 7 W g Q A 7 u A y G N A 1 c L A K V p v l W c J m z l R Z s B Q U f e 8 D H 1 c n b 2 X K 2 9 0 V x E S 8 2 r L F N V X S R M f f P / 0 m F 0 c l w E p P W s o 0 5 s r G g o V i O V 8 a 5 q I p 1 e h e Y M o Y P 0 m L D k T D x 2 d n S L 0 c 0 K w u d z b 6 A 0 h 6 w m T Q 6 / a q S 3 q n D r W C K P 6 T b I u Y i u l k f S M w D 4 n z H 1 i l Q + q X l X V 8 s d E E 4 o c m 0 j K d g + K g V 6 Q R E k p p F D p X t N o s I p M A M 6 z B c a i V G L A t B 1 8 w 6 m P D x C U R v O / D b T J r T 6 0 V + C 5 M 2 Y R t c 8 / / Z a 2 1 R c J I h n J B G C C Y S D o o + y M f H r x U k 4 B w a R B 4 N j 6 J b n Q t A H x y A Q X p m f P W x I n k w 3 e S t c i k E k Q R 0 8 m L X F e h E z 6 f E k k P c l i E n / G / 9 G a N Q W i H i 8 7 3 e 9 M w s U 5 D m b 9 J T S / 6 G A J I G P 3 K S n F V Z r 2 V I 6 E V 7 h A n h m s 8 i 2 R p O Q a G R q l b 2 4 P 0 H / 6 a f R M 3 L O s m j a U B K g o W 0 Y b 8 j J f 4 A G B Q V s Q a k O T v a v P a G c 3 F d X a r 7 Y 4 M j o q V N + k w C 9 I D y y 4 h j W i 3 i a E 6 w R v B U m i y K T t c z 2 T 0 k j L C x 9 H 9 v X S K e K z J 6 V T X X U h 1 d Y l v 2 y t G Z Z t N t c j y z 0 s / P n 0 f S m k I N c M r E Z 4 4 8 Y t Y X Z W E q m z 0 z C q m i z 0 k k u T X l b o H H 1 A D p c j h k z A i e Y l 7 k + F 6 H a 7 R 1 R a o C p 3 I 0 0 u D k Z 5 w 1 u h K I G l S 1 E m K U G z W z z o d r + l Z F L k 0 R F I v w / S R O X p y K T f V 2 T C V j s P C e a z l S I T 4 H i w g h I K C I Z c N D p X F C O l A g i G u d E v A r Z g R X m 5 S k d B T D x z n L s S w G B d I L R E H p d U K 6 f 6 p i i t m N X M N P v x I 2 7 k C L O o g C f P H / H 5 2 V Q X q C d P k z 1 h 4 2 F y a p L y c h N b 6 V A h 0 B O i / l E n P U u A 1 D 8 + g C B a f Q i T R U 8 c 3 m p 1 S x B H 7 H M S 6 p + S R j j W C B S W S s j 3 a 9 8 N 0 N E j T d r v r Q w g S j T l b 2 W S 0 x k M S y m V I J E w h o N 1 e t e u r R N 9 q r y 8 X N P F A Z T 0 W i 4 w o O t x Z v D L 4 O t x + v d v P 6 c X A 1 m i b 6 Q H p J I e D s 0 Q i R n F p c U V t D b N n k x R I c F s k K y E a n 3 p p L P T 3 r e a T O I / P Y H 0 + 4 I Q 8 l g 1 2 p J M v B / u R y E f x 0 w m b T / i F R H g O s L X 1 9 X d l U g r q v I p F G Y O i x F j R S a V n k z U i L G X p S W f i C Z r R Z 6 V I p U e x S X F t L 2 a i Y 0 I l D o 1 c W + d n 9 U p j + h H X X 6 V R m c G 0 s Q 6 Q l e u X B d B L 9 0 1 r B T Y u D o F T O L z m c H l d K G a a E f W C P l C I r 5 5 e 9 D C V v 4 j h y S C T B H V T E c O 7 J u S S f t c 2 4 a l k 7 Y 1 7 v N / 9 O 6 R Z u 1 X V w 6 r Q i j A z f 0 V 8 E K R S s H t S a O i o k J 6 / b p N F M T 3 B S d M k C Z 4 3 O u m k W k E 6 n R o 0 V U d N D q 1 Q J N Z 0 o s c d + h g Q R f o l / d q v G N X a e T Z 7 I B V P 9 B y W g G W y L l F o t O v v V r O 2 w d R H w R R J F n 0 + 3 L L C Y T Q 8 s J k E p + r Y 0 4 a a c K k E n l Q 9 6 T K h 3 O K C 1 f W d U z B 0 T 4 8 F p p c W J 2 I p Y O T R f w w G G B D i h T A y Q 2 L Y g t c u n C Z j r x 3 W O w b o c 5 Z L g K B I J 0 5 f Y Y q K i r o 2 d P n Y i q + b 2 m J m p q b q H W 2 h j K z 8 8 j l j q h W f t 8 S T Y / 1 U 0 l F D e W m h 8 Q a T m Y I T T B R o L V y s 6 S s g l Z Y 7 F 0 i R 9 B J a d X R k g c m f 0 c + i P Q W m s J 1 E O + a k / j D V h 0 L s v B W q H H a P m + j y B Q m j X 5 f 6 7 / j W O w r Q s m V N I 4 d T T 7 m Y i J w D I x P h / 7 t D / 9 C l V X V 1 P a 6 V U z M m 5 y Y o E 1 b t 9 K O 9 6 y X 8 k w E c D 8 a G M 8 T r b o i F Q q h M D N A O 6 t 9 Y h + A U 2 h 1 t f l 0 Y 3 X O c t D R 0 S W k I o w h c O S 9 d + 8 B 7 d 2 7 W 0 j O K 6 0 O G h 6 b o s W Z M Z r q e 8 6 / F 6 C 8 q q 1 i + x 9 O 1 K 2 Y + o n A N D D E G E 3 n g f Y Q n V v 0 8 u 9 p G W 8 h x D v m J P 6 w F Q l k 0 P K x r 8 s P k 0 l s Z Q q T R 3 x P k i i y V e T i h p E / P 3 5 s s / b L K w 9 H 2 9 B Y 6 H / 7 X / 5 n + l / / j / + T M j x O o Q P C m B h Y X K A l 5 / I 7 x M N T h e T z 8 0 N x 2 c j B N 0 k s S C k A x w A C O V q 5 4 q h z U s U f f / 9 f 6 d e / / Z W 4 j t s t p 7 V j B X h U b r h H m S H D t U j B / q t i A e 1 k V 7 I 3 A 3 z 5 s J 4 w H G v 1 s P r 9 t w W C G H i / 2 j a a P M g H S X T 5 I I Y 6 F v s g D f I 1 w 4 M g E b Z K K k V I h U a y o i y X N m 0 y z N l Z Q T g e d g 8 v r 7 Y m A E i p A B 6 a 9 1 F G e G C s u n 1 0 f Y R U M F b A x 8 0 K o n B T B J Y s h Q l / 1 + 6 d Y u b r 0 O A Q N a 5 f J 5 a S O f c y j e 9 N O 1 E D r D 9 H 1 / u E t R K S 5 d q 1 G 8 I b 3 O 7 + 4 g E R n L q 7 e 6 i p q V G U w e S 8 g 2 4 b p 7 m 8 Z Z D E 4 M J Q Z I l K + j x t X x B I O x b 7 i j w g n b Y V x 0 o i 6 V Q 9 / h z e 5 M e P p x Y J y 4 i b V y 5 S V n Y O n f v m K 6 H 5 N K z f Q B P j o + R 4 1 I O F j V Y f v S P Z / N B c d i z 9 V E G p v h Q S g N B h e 1 g V s 4 I 6 L x X 8 5 d 8 + p Z M f n K D M j A z 6 p / / r n + m / / x / + O y E R h 2 e c 9 L A b R O H 7 4 H s D Y K E 8 s N Z H W d 7 I 7 3 W 0 d 5 L L 4 x L r A a e K j o 5 O M Z N 4 w V k o j C F v J f C + w 1 v 5 7 s V 7 1 b b m R F L 7 I I n c j + 0 z R f Z V b H K R j 3 2 W T P A d O 3 k i M l N g d U D 0 / w P e d l H O v s L N 0 w A A A A B J R U 5 E r k J g g g = = < / I m a g e > < / T o u r > < / T o u r s > < / V i s u a l i z a t i o n > 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4A672-BF60-44F4-8303-07518FA93E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2022be-5a38-4926-91e3-b315c76af3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9E1B1-0C4B-4506-806C-4DF28FB349F1}">
  <ds:schemaRef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412022be-5a38-4926-91e3-b315c76af32a"/>
    <ds:schemaRef ds:uri="http://schemas.microsoft.com/office/2006/metadata/properties"/>
  </ds:schemaRefs>
</ds:datastoreItem>
</file>

<file path=customXml/itemProps3.xml><?xml version="1.0" encoding="utf-8"?>
<ds:datastoreItem xmlns:ds="http://schemas.openxmlformats.org/officeDocument/2006/customXml" ds:itemID="{C7B8B83F-47D3-4E72-AC78-5300F232879D}">
  <ds:schemaRefs>
    <ds:schemaRef ds:uri="http://www.w3.org/2001/XMLSchema"/>
    <ds:schemaRef ds:uri="http://microsoft.data.visualization.engine.tours/1.0"/>
  </ds:schemaRefs>
</ds:datastoreItem>
</file>

<file path=customXml/itemProps4.xml><?xml version="1.0" encoding="utf-8"?>
<ds:datastoreItem xmlns:ds="http://schemas.openxmlformats.org/officeDocument/2006/customXml" ds:itemID="{1820DAEE-5AA4-46C6-9527-D273C0818BE8}">
  <ds:schemaRefs>
    <ds:schemaRef ds:uri="http://www.w3.org/2001/XMLSchema"/>
    <ds:schemaRef ds:uri="http://microsoft.data.visualization.Client.Excel/1.0"/>
  </ds:schemaRefs>
</ds:datastoreItem>
</file>

<file path=customXml/itemProps5.xml><?xml version="1.0" encoding="utf-8"?>
<ds:datastoreItem xmlns:ds="http://schemas.openxmlformats.org/officeDocument/2006/customXml" ds:itemID="{1FE70462-8C82-4841-B38F-8878EBEAF1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70</vt:i4>
      </vt:variant>
      <vt:variant>
        <vt:lpstr>Named Ranges</vt:lpstr>
      </vt:variant>
      <vt:variant>
        <vt:i4>86</vt:i4>
      </vt:variant>
    </vt:vector>
  </HeadingPairs>
  <TitlesOfParts>
    <vt:vector size="156" baseType="lpstr">
      <vt:lpstr>Cover</vt:lpstr>
      <vt:lpstr>Insurance Sector Developments</vt:lpstr>
      <vt:lpstr>1A</vt:lpstr>
      <vt:lpstr>1B</vt:lpstr>
      <vt:lpstr>1C</vt:lpstr>
      <vt:lpstr>2A</vt:lpstr>
      <vt:lpstr>2B</vt:lpstr>
      <vt:lpstr>2C</vt:lpstr>
      <vt:lpstr>3A</vt:lpstr>
      <vt:lpstr>3B</vt:lpstr>
      <vt:lpstr>4A</vt:lpstr>
      <vt:lpstr>4B</vt:lpstr>
      <vt:lpstr>5A</vt:lpstr>
      <vt:lpstr>5B</vt:lpstr>
      <vt:lpstr>6A</vt:lpstr>
      <vt:lpstr>6B</vt:lpstr>
      <vt:lpstr>7</vt:lpstr>
      <vt:lpstr>8</vt:lpstr>
      <vt:lpstr>9A</vt:lpstr>
      <vt:lpstr>9B</vt:lpstr>
      <vt:lpstr>9C</vt:lpstr>
      <vt:lpstr>10A</vt:lpstr>
      <vt:lpstr>10B</vt:lpstr>
      <vt:lpstr>11A</vt:lpstr>
      <vt:lpstr>11B</vt:lpstr>
      <vt:lpstr>12A</vt:lpstr>
      <vt:lpstr>12B</vt:lpstr>
      <vt:lpstr>13A</vt:lpstr>
      <vt:lpstr>13B</vt:lpstr>
      <vt:lpstr>14A</vt:lpstr>
      <vt:lpstr>14B</vt:lpstr>
      <vt:lpstr>15A</vt:lpstr>
      <vt:lpstr>15B</vt:lpstr>
      <vt:lpstr>16A</vt:lpstr>
      <vt:lpstr>16B</vt:lpstr>
      <vt:lpstr>17A</vt:lpstr>
      <vt:lpstr>17B</vt:lpstr>
      <vt:lpstr>18</vt:lpstr>
      <vt:lpstr>19</vt:lpstr>
      <vt:lpstr>20A</vt:lpstr>
      <vt:lpstr>20B</vt:lpstr>
      <vt:lpstr>21A</vt:lpstr>
      <vt:lpstr>21B</vt:lpstr>
      <vt:lpstr>22A</vt:lpstr>
      <vt:lpstr>22B</vt:lpstr>
      <vt:lpstr>23A</vt:lpstr>
      <vt:lpstr>23B</vt:lpstr>
      <vt:lpstr>24A</vt:lpstr>
      <vt:lpstr>24B</vt:lpstr>
      <vt:lpstr>25</vt:lpstr>
      <vt:lpstr>26A</vt:lpstr>
      <vt:lpstr>26B</vt:lpstr>
      <vt:lpstr>27A</vt:lpstr>
      <vt:lpstr>27B</vt:lpstr>
      <vt:lpstr>28A</vt:lpstr>
      <vt:lpstr>28B</vt:lpstr>
      <vt:lpstr>29A</vt:lpstr>
      <vt:lpstr>29B</vt:lpstr>
      <vt:lpstr>30A</vt:lpstr>
      <vt:lpstr>30B</vt:lpstr>
      <vt:lpstr>31A</vt:lpstr>
      <vt:lpstr>31B</vt:lpstr>
      <vt:lpstr>32A</vt:lpstr>
      <vt:lpstr>32B</vt:lpstr>
      <vt:lpstr>33A</vt:lpstr>
      <vt:lpstr>33B</vt:lpstr>
      <vt:lpstr>34A</vt:lpstr>
      <vt:lpstr>34B</vt:lpstr>
      <vt:lpstr>Ins. Companies</vt:lpstr>
      <vt:lpstr>Glossary</vt:lpstr>
      <vt:lpstr>'Insurance Sector Developments'!_ftn1</vt:lpstr>
      <vt:lpstr>'Insurance Sector Developments'!_ftnref1</vt:lpstr>
      <vt:lpstr>'10A'!Print_Area</vt:lpstr>
      <vt:lpstr>'10B'!Print_Area</vt:lpstr>
      <vt:lpstr>'11A'!Print_Area</vt:lpstr>
      <vt:lpstr>'11B'!Print_Area</vt:lpstr>
      <vt:lpstr>'12A'!Print_Area</vt:lpstr>
      <vt:lpstr>'12B'!Print_Area</vt:lpstr>
      <vt:lpstr>'13A'!Print_Area</vt:lpstr>
      <vt:lpstr>'13B'!Print_Area</vt:lpstr>
      <vt:lpstr>'14A'!Print_Area</vt:lpstr>
      <vt:lpstr>'14B'!Print_Area</vt:lpstr>
      <vt:lpstr>'15A'!Print_Area</vt:lpstr>
      <vt:lpstr>'15B'!Print_Area</vt:lpstr>
      <vt:lpstr>'16A'!Print_Area</vt:lpstr>
      <vt:lpstr>'16B'!Print_Area</vt:lpstr>
      <vt:lpstr>'17A'!Print_Area</vt:lpstr>
      <vt:lpstr>'17B'!Print_Area</vt:lpstr>
      <vt:lpstr>'18'!Print_Area</vt:lpstr>
      <vt:lpstr>'19'!Print_Area</vt:lpstr>
      <vt:lpstr>'1A'!Print_Area</vt:lpstr>
      <vt:lpstr>'1B'!Print_Area</vt:lpstr>
      <vt:lpstr>'1C'!Print_Area</vt:lpstr>
      <vt:lpstr>'20A'!Print_Area</vt:lpstr>
      <vt:lpstr>'20B'!Print_Area</vt:lpstr>
      <vt:lpstr>'21A'!Print_Area</vt:lpstr>
      <vt:lpstr>'21B'!Print_Area</vt:lpstr>
      <vt:lpstr>'22A'!Print_Area</vt:lpstr>
      <vt:lpstr>'22B'!Print_Area</vt:lpstr>
      <vt:lpstr>'23A'!Print_Area</vt:lpstr>
      <vt:lpstr>'23B'!Print_Area</vt:lpstr>
      <vt:lpstr>'24A'!Print_Area</vt:lpstr>
      <vt:lpstr>'24B'!Print_Area</vt:lpstr>
      <vt:lpstr>'25'!Print_Area</vt:lpstr>
      <vt:lpstr>'26A'!Print_Area</vt:lpstr>
      <vt:lpstr>'26B'!Print_Area</vt:lpstr>
      <vt:lpstr>'27A'!Print_Area</vt:lpstr>
      <vt:lpstr>'27B'!Print_Area</vt:lpstr>
      <vt:lpstr>'28A'!Print_Area</vt:lpstr>
      <vt:lpstr>'28B'!Print_Area</vt:lpstr>
      <vt:lpstr>'29A'!Print_Area</vt:lpstr>
      <vt:lpstr>'29B'!Print_Area</vt:lpstr>
      <vt:lpstr>'2A'!Print_Area</vt:lpstr>
      <vt:lpstr>'2B'!Print_Area</vt:lpstr>
      <vt:lpstr>'2C'!Print_Area</vt:lpstr>
      <vt:lpstr>'30A'!Print_Area</vt:lpstr>
      <vt:lpstr>'30B'!Print_Area</vt:lpstr>
      <vt:lpstr>'31A'!Print_Area</vt:lpstr>
      <vt:lpstr>'31B'!Print_Area</vt:lpstr>
      <vt:lpstr>'32A'!Print_Area</vt:lpstr>
      <vt:lpstr>'32B'!Print_Area</vt:lpstr>
      <vt:lpstr>'33A'!Print_Area</vt:lpstr>
      <vt:lpstr>'33B'!Print_Area</vt:lpstr>
      <vt:lpstr>'34A'!Print_Area</vt:lpstr>
      <vt:lpstr>'34B'!Print_Area</vt:lpstr>
      <vt:lpstr>'3A'!Print_Area</vt:lpstr>
      <vt:lpstr>'3B'!Print_Area</vt:lpstr>
      <vt:lpstr>'4A'!Print_Area</vt:lpstr>
      <vt:lpstr>'4B'!Print_Area</vt:lpstr>
      <vt:lpstr>'5A'!Print_Area</vt:lpstr>
      <vt:lpstr>'5B'!Print_Area</vt:lpstr>
      <vt:lpstr>'6A'!Print_Area</vt:lpstr>
      <vt:lpstr>'6B'!Print_Area</vt:lpstr>
      <vt:lpstr>'7'!Print_Area</vt:lpstr>
      <vt:lpstr>'8'!Print_Area</vt:lpstr>
      <vt:lpstr>'9A'!Print_Area</vt:lpstr>
      <vt:lpstr>'9B'!Print_Area</vt:lpstr>
      <vt:lpstr>'9C'!Print_Area</vt:lpstr>
      <vt:lpstr>Cover!Print_Area</vt:lpstr>
      <vt:lpstr>'Ins. Companies'!Print_Area</vt:lpstr>
      <vt:lpstr>'Insurance Sector Developments'!Print_Area</vt:lpstr>
      <vt:lpstr>'28A'!Print_Titles</vt:lpstr>
      <vt:lpstr>'28B'!Print_Titles</vt:lpstr>
      <vt:lpstr>'29A'!Print_Titles</vt:lpstr>
      <vt:lpstr>'29B'!Print_Titles</vt:lpstr>
      <vt:lpstr>'30A'!Print_Titles</vt:lpstr>
      <vt:lpstr>'30B'!Print_Titles</vt:lpstr>
      <vt:lpstr>'31A'!Print_Titles</vt:lpstr>
      <vt:lpstr>'31B'!Print_Titles</vt:lpstr>
      <vt:lpstr>'32A'!Print_Titles</vt:lpstr>
      <vt:lpstr>'32B'!Print_Titles</vt:lpstr>
      <vt:lpstr>'33A'!Print_Titles</vt:lpstr>
      <vt:lpstr>'33B'!Print_Titles</vt:lpstr>
      <vt:lpstr>'34A'!Print_Titles</vt:lpstr>
      <vt:lpstr>'34B'!Print_Titles</vt:lpstr>
      <vt:lpstr>ReportYear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Annual Report on the UAE Insurance Sector for 2014</dc:title>
  <dc:creator>MINISTRY OF ECONOMY &amp; COMMERCE</dc:creator>
  <cp:lastModifiedBy>Meera Abdulrahman Alhammadi</cp:lastModifiedBy>
  <cp:lastPrinted>2023-01-25T23:16:41Z</cp:lastPrinted>
  <dcterms:created xsi:type="dcterms:W3CDTF">1999-08-30T20:51:17Z</dcterms:created>
  <dcterms:modified xsi:type="dcterms:W3CDTF">2023-02-21T07:41:30Z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0x0101005A2DC1A4B1FF7F4296DD4CF16E86A270</vt:lpwstr>
  </property>
  <property fmtid="{D5CDD505-2E9C-101B-9397-08002B2CF9AE}" pid="3" name="Year">
    <vt:lpwstr>52;#2014|960fe02e-e683-476e-9f66-4209dd5b7417</vt:lpwstr>
  </property>
  <property fmtid="{D5CDD505-2E9C-101B-9397-08002B2CF9AE}" pid="4" name="Document Type">
    <vt:lpwstr>7;#Statistics|32839a7d-8395-4c6d-8d1b-4ef5d8fd47ad</vt:lpwstr>
  </property>
  <property fmtid="{D5CDD505-2E9C-101B-9397-08002B2CF9AE}" pid="5" name="MSIP_Label_2f29d493-52b1-4291-ba67-8ef6d501cf33_Enabled">
    <vt:lpwstr>true</vt:lpwstr>
  </property>
  <property fmtid="{D5CDD505-2E9C-101B-9397-08002B2CF9AE}" pid="6" name="MSIP_Label_2f29d493-52b1-4291-ba67-8ef6d501cf33_SetDate">
    <vt:lpwstr>2023-02-21T07:41:30Z</vt:lpwstr>
  </property>
  <property fmtid="{D5CDD505-2E9C-101B-9397-08002B2CF9AE}" pid="7" name="MSIP_Label_2f29d493-52b1-4291-ba67-8ef6d501cf33_Method">
    <vt:lpwstr>Privileged</vt:lpwstr>
  </property>
  <property fmtid="{D5CDD505-2E9C-101B-9397-08002B2CF9AE}" pid="8" name="MSIP_Label_2f29d493-52b1-4291-ba67-8ef6d501cf33_Name">
    <vt:lpwstr>Public</vt:lpwstr>
  </property>
  <property fmtid="{D5CDD505-2E9C-101B-9397-08002B2CF9AE}" pid="9" name="MSIP_Label_2f29d493-52b1-4291-ba67-8ef6d501cf33_SiteId">
    <vt:lpwstr>fba6ee03-9647-4c58-86a3-db85ac6de45e</vt:lpwstr>
  </property>
  <property fmtid="{D5CDD505-2E9C-101B-9397-08002B2CF9AE}" pid="10" name="MSIP_Label_2f29d493-52b1-4291-ba67-8ef6d501cf33_ActionId">
    <vt:lpwstr>0f1e33b5-fca3-4e5f-8b2d-239851742381</vt:lpwstr>
  </property>
  <property fmtid="{D5CDD505-2E9C-101B-9397-08002B2CF9AE}" pid="11" name="MSIP_Label_2f29d493-52b1-4291-ba67-8ef6d501cf33_ContentBits">
    <vt:lpwstr>1</vt:lpwstr>
  </property>
</Properties>
</file>