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6690" activeTab="0"/>
  </bookViews>
  <sheets>
    <sheet name="UAE BI-Conv &amp; Islamic Banks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<sst xmlns="http://schemas.openxmlformats.org/spreadsheetml/2006/main" count="95" uniqueCount="61">
  <si>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(End of month, figures in billions of Dirhams unless otherwise indicated)</t>
  </si>
  <si>
    <t>Dec</t>
  </si>
  <si>
    <t>% 
Month -on-Month</t>
  </si>
  <si>
    <t xml:space="preserve">% 
Year -on- Year </t>
  </si>
  <si>
    <t xml:space="preserve">Government </t>
  </si>
  <si>
    <t>Public Sector (GREs)</t>
  </si>
  <si>
    <t xml:space="preserve">Private Sector </t>
  </si>
  <si>
    <t>Non-Banking Financial Institutions</t>
  </si>
  <si>
    <t>of which: Loans &amp; Advances to Non-Residents in AED</t>
  </si>
  <si>
    <t>Debt securities</t>
  </si>
  <si>
    <t xml:space="preserve">Equities </t>
  </si>
  <si>
    <t>Held to maturity securities</t>
  </si>
  <si>
    <t xml:space="preserve">Other Investments </t>
  </si>
  <si>
    <t>4.Bank Deposits</t>
  </si>
  <si>
    <t xml:space="preserve">   Resident Deposits</t>
  </si>
  <si>
    <t>Government Sector</t>
  </si>
  <si>
    <t>GREs (Govt. ownership of more than 50%)</t>
  </si>
  <si>
    <t xml:space="preserve">   Non-Resident Deposits</t>
  </si>
  <si>
    <t xml:space="preserve">Specific provisions &amp; Interest in Suspense 
</t>
  </si>
  <si>
    <t>General provisions</t>
  </si>
  <si>
    <t>CB</t>
  </si>
  <si>
    <t>IB</t>
  </si>
  <si>
    <t>All Banks</t>
  </si>
  <si>
    <t xml:space="preserve">1.Gross  Bank Assets </t>
  </si>
  <si>
    <t xml:space="preserve">2.Gross Credit </t>
  </si>
  <si>
    <t xml:space="preserve">Domestic  Credit </t>
  </si>
  <si>
    <r>
      <t xml:space="preserve"> Business &amp; Industrial Sector Credit </t>
    </r>
    <r>
      <rPr>
        <vertAlign val="superscript"/>
        <sz val="11"/>
        <rFont val="Times New Roman"/>
        <family val="1"/>
      </rPr>
      <t>1</t>
    </r>
  </si>
  <si>
    <t xml:space="preserve"> Individual </t>
  </si>
  <si>
    <r>
      <t xml:space="preserve">Foreign Credit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</si>
  <si>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Includes lending to (Resident): Trade Bills Discounted and Insurance Companies  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</si>
  <si>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Includes lending to (Non Resident): Loans to Non Banking Financial Institutions, Trade Bills Discounted and Loans &amp; Advances (Government &amp; Public Sector, Private Sector (corporate and Individuals ) in Local and Foreign Currency</t>
    </r>
  </si>
  <si>
    <r>
      <t>of which: Tier</t>
    </r>
    <r>
      <rPr>
        <b/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 xml:space="preserve"> Ratio</t>
    </r>
  </si>
  <si>
    <t xml:space="preserve">Common Equity Tier 1(CET 1 ) Capital Ratio </t>
  </si>
  <si>
    <t>% 
Year -on- Year</t>
  </si>
  <si>
    <t>Feb</t>
  </si>
  <si>
    <t>Mar</t>
  </si>
  <si>
    <t>Jan</t>
  </si>
  <si>
    <t>Apr</t>
  </si>
  <si>
    <t>** Preliminary data, subject to revision</t>
  </si>
  <si>
    <r>
      <rPr>
        <b/>
        <vertAlign val="superscript"/>
        <sz val="10"/>
        <rFont val="Calibri"/>
        <family val="2"/>
      </rPr>
      <t xml:space="preserve">*** </t>
    </r>
    <r>
      <rPr>
        <sz val="10"/>
        <rFont val="Calibri"/>
        <family val="2"/>
      </rPr>
      <t>Total Liabilities = Balance Sheet Total Assets - (Capital &amp; Reserves + All Provisions except Staff Benefit Provisions + Refinancing + Subordinated Borrowing/Deposits)</t>
    </r>
  </si>
  <si>
    <t>May</t>
  </si>
  <si>
    <t>Jun</t>
  </si>
  <si>
    <t>Jul</t>
  </si>
  <si>
    <t>Aug</t>
  </si>
  <si>
    <t>Sep</t>
  </si>
  <si>
    <t xml:space="preserve"> UAE Banking Indicators - Conventional Banks (CB) &amp; Islamic Banks (IB) *</t>
  </si>
  <si>
    <t>Oct</t>
  </si>
  <si>
    <t>Nov</t>
  </si>
  <si>
    <r>
      <t xml:space="preserve">3.Total Investments by Banks </t>
    </r>
    <r>
      <rPr>
        <b/>
        <i/>
        <vertAlign val="superscript"/>
        <sz val="11"/>
        <rFont val="Times New Roman"/>
        <family val="1"/>
      </rPr>
      <t>3</t>
    </r>
  </si>
  <si>
    <r>
      <t xml:space="preserve">Capital &amp; Reserves </t>
    </r>
    <r>
      <rPr>
        <b/>
        <i/>
        <vertAlign val="superscript"/>
        <sz val="11"/>
        <rFont val="Times New Roman"/>
        <family val="1"/>
      </rPr>
      <t>4</t>
    </r>
  </si>
  <si>
    <r>
      <t xml:space="preserve">Lending to Stable Resources Ratio </t>
    </r>
    <r>
      <rPr>
        <b/>
        <i/>
        <vertAlign val="superscript"/>
        <sz val="11"/>
        <color indexed="8"/>
        <rFont val="Times New Roman"/>
        <family val="1"/>
      </rPr>
      <t>5</t>
    </r>
  </si>
  <si>
    <r>
      <t xml:space="preserve">Eligible Liquid Assets Ratio (ELAR) </t>
    </r>
    <r>
      <rPr>
        <b/>
        <i/>
        <vertAlign val="superscript"/>
        <sz val="11"/>
        <color indexed="8"/>
        <rFont val="Times New Roman"/>
        <family val="1"/>
      </rPr>
      <t>6</t>
    </r>
  </si>
  <si>
    <r>
      <t xml:space="preserve">Capital adequacy ratio - ( Tier 1 + Tier 2 ) </t>
    </r>
    <r>
      <rPr>
        <b/>
        <i/>
        <vertAlign val="superscript"/>
        <sz val="11"/>
        <rFont val="Times New Roman"/>
        <family val="1"/>
      </rPr>
      <t>7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</si>
  <si>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Excludes Bank's Deposit with Central Bank in the forms of Certificate of Deposits &amp; Monetary Bills.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</si>
  <si>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Excluding  subordinated borrowings/deposits but including current year profit.</t>
    </r>
  </si>
  <si>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The Ratio of the Total Advances  (Net Lending + Net Financial Guarantees &amp; Stand -by LC + Interbank Placements more than 3 months) to the sum of ( Net Free Capital Funds + Total Other Stable Resources)</t>
    </r>
  </si>
  <si>
    <r>
      <rPr>
        <vertAlign val="superscript"/>
        <sz val="10"/>
        <rFont val="Calibri"/>
        <family val="2"/>
      </rPr>
      <t>6</t>
    </r>
    <r>
      <rPr>
        <sz val="10"/>
        <rFont val="Calibri"/>
        <family val="2"/>
      </rPr>
      <t xml:space="preserve"> ELAR = The Ratio of Total Banks' Eligible Liquid Assets (Consist of Cash in Hand,Liquid Assets at the Central Bank and Eligible Bonds/Sukuks as prescribed by regulation 33/2015 &amp; Basel Principles but excludes interbank positions) to Total Liabilities</t>
    </r>
    <r>
      <rPr>
        <vertAlign val="superscript"/>
        <sz val="10"/>
        <rFont val="Calibri"/>
        <family val="2"/>
      </rPr>
      <t xml:space="preserve"> </t>
    </r>
    <r>
      <rPr>
        <b/>
        <vertAlign val="superscript"/>
        <sz val="10"/>
        <rFont val="Calibri"/>
        <family val="2"/>
      </rPr>
      <t>***</t>
    </r>
  </si>
  <si>
    <r>
      <t xml:space="preserve">7  </t>
    </r>
    <r>
      <rPr>
        <sz val="10"/>
        <rFont val="Calibri"/>
        <family val="2"/>
      </rPr>
      <t xml:space="preserve">Capital Adequacy Ratio , Tier 1 Ratio and CET 1 Ratio for the period starting from Dec 2017 are calculated according to Basel </t>
    </r>
    <r>
      <rPr>
        <b/>
        <sz val="10"/>
        <rFont val="Calibri"/>
        <family val="2"/>
      </rPr>
      <t>III</t>
    </r>
    <r>
      <rPr>
        <sz val="10"/>
        <rFont val="Calibri"/>
        <family val="2"/>
      </rPr>
      <t xml:space="preserve"> Guidelines issued by CBUAE vide Circular 52/2017 .</t>
    </r>
  </si>
  <si>
    <t>% 
Year -to-Date</t>
  </si>
  <si>
    <t>Jul**</t>
  </si>
  <si>
    <t>* Data consists of 50 Conventional Banks &amp; 10 Islamic Banks</t>
  </si>
</sst>
</file>

<file path=xl/styles.xml><?xml version="1.0" encoding="utf-8"?>
<styleSheet xmlns="http://schemas.openxmlformats.org/spreadsheetml/2006/main">
  <numFmts count="34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0.0%"/>
    <numFmt numFmtId="175" formatCode="#,##0.0"/>
    <numFmt numFmtId="176" formatCode="_-* #,##0.00_-;_-* #,##0.00\-;_-* &quot;-&quot;??_-;_-@_-"/>
    <numFmt numFmtId="177" formatCode="_(* #,##0.0_);_(* \(#,##0.0\);_(* &quot;-&quot;?_);_(@_)"/>
    <numFmt numFmtId="178" formatCode="0.000%"/>
    <numFmt numFmtId="179" formatCode="0.0000000000000000%"/>
    <numFmt numFmtId="180" formatCode="_(* #,##0.000_);_(* \(#,##0.000\);_(* &quot;-&quot;??_);_(@_)"/>
    <numFmt numFmtId="181" formatCode="0.0000%"/>
    <numFmt numFmtId="182" formatCode="0.000000000000000%"/>
    <numFmt numFmtId="183" formatCode="#,##0.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\(#,##0.0\)"/>
    <numFmt numFmtId="189" formatCode="0.00000000000000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 Unicode M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36"/>
      <name val="Arial Unicode MS"/>
      <family val="2"/>
    </font>
    <font>
      <b/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7030A0"/>
      <name val="Arial Unicode MS"/>
      <family val="2"/>
    </font>
    <font>
      <b/>
      <i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vertical="center"/>
      <protection/>
    </xf>
    <xf numFmtId="0" fontId="6" fillId="0" borderId="12" xfId="67" applyNumberFormat="1" applyFont="1" applyFill="1" applyBorder="1" applyAlignment="1">
      <alignment horizontal="center" vertical="center"/>
      <protection/>
    </xf>
    <xf numFmtId="0" fontId="8" fillId="0" borderId="12" xfId="67" applyFont="1" applyFill="1" applyBorder="1" applyAlignment="1">
      <alignment vertical="center"/>
      <protection/>
    </xf>
    <xf numFmtId="0" fontId="8" fillId="33" borderId="12" xfId="67" applyFont="1" applyFill="1" applyBorder="1" applyAlignment="1">
      <alignment horizontal="left" vertical="center"/>
      <protection/>
    </xf>
    <xf numFmtId="0" fontId="9" fillId="0" borderId="12" xfId="67" applyFont="1" applyFill="1" applyBorder="1" applyAlignment="1">
      <alignment horizontal="left" vertical="center" indent="3"/>
      <protection/>
    </xf>
    <xf numFmtId="0" fontId="9" fillId="0" borderId="12" xfId="67" applyFont="1" applyFill="1" applyBorder="1" applyAlignment="1">
      <alignment horizontal="left" vertical="center" indent="6"/>
      <protection/>
    </xf>
    <xf numFmtId="0" fontId="9" fillId="0" borderId="12" xfId="67" applyFont="1" applyFill="1" applyBorder="1" applyAlignment="1">
      <alignment horizontal="left" vertical="center" indent="8"/>
      <protection/>
    </xf>
    <xf numFmtId="175" fontId="9" fillId="34" borderId="12" xfId="67" applyNumberFormat="1" applyFont="1" applyFill="1" applyBorder="1" applyAlignment="1">
      <alignment horizontal="left" vertical="center" indent="3"/>
      <protection/>
    </xf>
    <xf numFmtId="175" fontId="9" fillId="34" borderId="12" xfId="67" applyNumberFormat="1" applyFont="1" applyFill="1" applyBorder="1" applyAlignment="1">
      <alignment horizontal="left" vertical="center" indent="6"/>
      <protection/>
    </xf>
    <xf numFmtId="0" fontId="9" fillId="34" borderId="13" xfId="67" applyFont="1" applyFill="1" applyBorder="1" applyAlignment="1">
      <alignment horizontal="left" vertical="center" indent="3"/>
      <protection/>
    </xf>
    <xf numFmtId="0" fontId="9" fillId="0" borderId="12" xfId="67" applyFont="1" applyFill="1" applyBorder="1" applyAlignment="1">
      <alignment horizontal="left" indent="2"/>
      <protection/>
    </xf>
    <xf numFmtId="0" fontId="9" fillId="34" borderId="12" xfId="67" applyFont="1" applyFill="1" applyBorder="1" applyAlignment="1">
      <alignment horizontal="left" indent="6"/>
      <protection/>
    </xf>
    <xf numFmtId="0" fontId="8" fillId="0" borderId="12" xfId="67" applyFont="1" applyFill="1" applyBorder="1" applyAlignment="1">
      <alignment horizontal="left"/>
      <protection/>
    </xf>
    <xf numFmtId="0" fontId="8" fillId="0" borderId="12" xfId="67" applyFont="1" applyFill="1" applyBorder="1" applyAlignment="1">
      <alignment/>
      <protection/>
    </xf>
    <xf numFmtId="0" fontId="65" fillId="33" borderId="12" xfId="100" applyFont="1" applyFill="1" applyBorder="1" applyAlignment="1">
      <alignment vertical="center"/>
      <protection/>
    </xf>
    <xf numFmtId="0" fontId="65" fillId="34" borderId="12" xfId="100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1" fontId="9" fillId="0" borderId="0" xfId="67" applyNumberFormat="1" applyFont="1" applyFill="1" applyBorder="1" applyAlignment="1">
      <alignment wrapText="1"/>
      <protection/>
    </xf>
    <xf numFmtId="1" fontId="9" fillId="0" borderId="0" xfId="67" applyNumberFormat="1" applyFont="1" applyFill="1" applyBorder="1" applyAlignment="1">
      <alignment horizontal="right" vertical="center" wrapText="1"/>
      <protection/>
    </xf>
    <xf numFmtId="0" fontId="15" fillId="0" borderId="0" xfId="67" applyFont="1" applyFill="1" applyBorder="1" applyAlignment="1">
      <alignment horizontal="left" wrapText="1"/>
      <protection/>
    </xf>
    <xf numFmtId="0" fontId="19" fillId="0" borderId="0" xfId="65" applyFont="1" applyFill="1" applyBorder="1" applyAlignment="1">
      <alignment/>
      <protection/>
    </xf>
    <xf numFmtId="0" fontId="16" fillId="0" borderId="0" xfId="65" applyFont="1" applyAlignment="1">
      <alignment/>
      <protection/>
    </xf>
    <xf numFmtId="39" fontId="16" fillId="0" borderId="0" xfId="65" applyNumberFormat="1" applyFont="1" applyAlignment="1">
      <alignment/>
      <protection/>
    </xf>
    <xf numFmtId="0" fontId="66" fillId="0" borderId="0" xfId="100" applyFont="1" applyAlignment="1">
      <alignment horizontal="left" vertical="center"/>
      <protection/>
    </xf>
    <xf numFmtId="0" fontId="2" fillId="0" borderId="0" xfId="100" applyAlignment="1">
      <alignment/>
      <protection/>
    </xf>
    <xf numFmtId="173" fontId="17" fillId="0" borderId="12" xfId="67" applyNumberFormat="1" applyFont="1" applyFill="1" applyBorder="1" applyAlignment="1">
      <alignment horizontal="right" vertical="center"/>
      <protection/>
    </xf>
    <xf numFmtId="174" fontId="17" fillId="0" borderId="12" xfId="82" applyNumberFormat="1" applyFont="1" applyFill="1" applyBorder="1" applyAlignment="1">
      <alignment horizontal="right" vertical="center"/>
      <protection/>
    </xf>
    <xf numFmtId="172" fontId="17" fillId="33" borderId="12" xfId="44" applyNumberFormat="1" applyFont="1" applyFill="1" applyBorder="1" applyAlignment="1">
      <alignment horizontal="right" vertical="center"/>
    </xf>
    <xf numFmtId="174" fontId="17" fillId="33" borderId="12" xfId="82" applyNumberFormat="1" applyFont="1" applyFill="1" applyBorder="1" applyAlignment="1">
      <alignment horizontal="right" vertical="center"/>
      <protection/>
    </xf>
    <xf numFmtId="172" fontId="4" fillId="0" borderId="12" xfId="44" applyNumberFormat="1" applyFont="1" applyFill="1" applyBorder="1" applyAlignment="1">
      <alignment horizontal="right" vertical="center"/>
    </xf>
    <xf numFmtId="173" fontId="4" fillId="0" borderId="12" xfId="67" applyNumberFormat="1" applyFont="1" applyFill="1" applyBorder="1" applyAlignment="1">
      <alignment horizontal="right" vertical="center"/>
      <protection/>
    </xf>
    <xf numFmtId="174" fontId="17" fillId="0" borderId="12" xfId="105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/>
      <protection/>
    </xf>
    <xf numFmtId="1" fontId="4" fillId="0" borderId="0" xfId="67" applyNumberFormat="1" applyFont="1" applyFill="1" applyBorder="1" applyAlignment="1">
      <alignment vertical="center" wrapText="1"/>
      <protection/>
    </xf>
    <xf numFmtId="0" fontId="18" fillId="0" borderId="0" xfId="6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33" borderId="12" xfId="67" applyFont="1" applyFill="1" applyBorder="1" applyAlignment="1">
      <alignment vertical="center"/>
      <protection/>
    </xf>
    <xf numFmtId="0" fontId="20" fillId="0" borderId="0" xfId="67" applyFont="1" applyBorder="1" applyAlignment="1">
      <alignment horizontal="left"/>
      <protection/>
    </xf>
    <xf numFmtId="175" fontId="8" fillId="0" borderId="14" xfId="67" applyNumberFormat="1" applyFont="1" applyFill="1" applyBorder="1" applyAlignment="1">
      <alignment horizontal="left" indent="3"/>
      <protection/>
    </xf>
    <xf numFmtId="0" fontId="67" fillId="0" borderId="11" xfId="67" applyFont="1" applyFill="1" applyBorder="1" applyAlignment="1">
      <alignment horizontal="center" vertical="center" wrapText="1"/>
      <protection/>
    </xf>
    <xf numFmtId="174" fontId="68" fillId="0" borderId="12" xfId="82" applyNumberFormat="1" applyFont="1" applyFill="1" applyBorder="1" applyAlignment="1">
      <alignment horizontal="right" vertical="center"/>
      <protection/>
    </xf>
    <xf numFmtId="174" fontId="68" fillId="33" borderId="12" xfId="82" applyNumberFormat="1" applyFont="1" applyFill="1" applyBorder="1" applyAlignment="1">
      <alignment horizontal="right" vertical="center"/>
      <protection/>
    </xf>
    <xf numFmtId="174" fontId="4" fillId="0" borderId="12" xfId="82" applyNumberFormat="1" applyFont="1" applyFill="1" applyBorder="1" applyAlignment="1">
      <alignment horizontal="right" vertical="center"/>
      <protection/>
    </xf>
    <xf numFmtId="174" fontId="69" fillId="0" borderId="12" xfId="82" applyNumberFormat="1" applyFont="1" applyFill="1" applyBorder="1" applyAlignment="1">
      <alignment horizontal="right" vertical="center"/>
      <protection/>
    </xf>
    <xf numFmtId="173" fontId="4" fillId="34" borderId="12" xfId="67" applyNumberFormat="1" applyFont="1" applyFill="1" applyBorder="1" applyAlignment="1">
      <alignment horizontal="right" vertical="center"/>
      <protection/>
    </xf>
    <xf numFmtId="173" fontId="17" fillId="33" borderId="12" xfId="67" applyNumberFormat="1" applyFont="1" applyFill="1" applyBorder="1" applyAlignment="1">
      <alignment horizontal="right" vertical="center"/>
      <protection/>
    </xf>
    <xf numFmtId="174" fontId="17" fillId="33" borderId="12" xfId="105" applyNumberFormat="1" applyFont="1" applyFill="1" applyBorder="1" applyAlignment="1">
      <alignment horizontal="right" vertical="center"/>
    </xf>
    <xf numFmtId="0" fontId="67" fillId="0" borderId="15" xfId="67" applyFont="1" applyFill="1" applyBorder="1" applyAlignment="1">
      <alignment horizontal="center" vertical="center" wrapText="1"/>
      <protection/>
    </xf>
    <xf numFmtId="174" fontId="17" fillId="0" borderId="12" xfId="105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4" fontId="17" fillId="0" borderId="16" xfId="105" applyNumberFormat="1" applyFont="1" applyFill="1" applyBorder="1" applyAlignment="1">
      <alignment horizontal="center" vertical="center"/>
    </xf>
    <xf numFmtId="174" fontId="17" fillId="0" borderId="17" xfId="105" applyNumberFormat="1" applyFont="1" applyFill="1" applyBorder="1" applyAlignment="1">
      <alignment horizontal="center" vertical="center"/>
    </xf>
    <xf numFmtId="174" fontId="17" fillId="0" borderId="18" xfId="105" applyNumberFormat="1" applyFont="1" applyFill="1" applyBorder="1" applyAlignment="1">
      <alignment horizontal="center" vertical="center"/>
    </xf>
    <xf numFmtId="174" fontId="17" fillId="0" borderId="0" xfId="105" applyNumberFormat="1" applyFont="1" applyFill="1" applyBorder="1" applyAlignment="1">
      <alignment horizontal="center" vertical="center"/>
    </xf>
    <xf numFmtId="174" fontId="17" fillId="0" borderId="19" xfId="105" applyNumberFormat="1" applyFont="1" applyFill="1" applyBorder="1" applyAlignment="1">
      <alignment horizontal="center" vertical="center"/>
    </xf>
    <xf numFmtId="174" fontId="17" fillId="0" borderId="20" xfId="105" applyNumberFormat="1" applyFont="1" applyFill="1" applyBorder="1" applyAlignment="1">
      <alignment horizontal="center" vertical="center"/>
    </xf>
    <xf numFmtId="174" fontId="17" fillId="0" borderId="21" xfId="105" applyNumberFormat="1" applyFont="1" applyFill="1" applyBorder="1" applyAlignment="1">
      <alignment horizontal="center" vertical="center"/>
    </xf>
    <xf numFmtId="174" fontId="17" fillId="0" borderId="22" xfId="105" applyNumberFormat="1" applyFont="1" applyFill="1" applyBorder="1" applyAlignment="1">
      <alignment horizontal="center" vertical="center"/>
    </xf>
    <xf numFmtId="174" fontId="17" fillId="0" borderId="23" xfId="105" applyNumberFormat="1" applyFont="1" applyFill="1" applyBorder="1" applyAlignment="1">
      <alignment horizontal="center" vertical="center"/>
    </xf>
    <xf numFmtId="0" fontId="8" fillId="0" borderId="18" xfId="67" applyFont="1" applyFill="1" applyBorder="1" applyAlignment="1">
      <alignment vertical="center"/>
      <protection/>
    </xf>
    <xf numFmtId="0" fontId="67" fillId="0" borderId="23" xfId="67" applyFont="1" applyFill="1" applyBorder="1" applyAlignment="1">
      <alignment horizontal="center" vertical="center" wrapText="1"/>
      <protection/>
    </xf>
    <xf numFmtId="174" fontId="0" fillId="0" borderId="0" xfId="105" applyNumberFormat="1" applyFont="1" applyAlignment="1">
      <alignment/>
    </xf>
    <xf numFmtId="174" fontId="0" fillId="0" borderId="0" xfId="105" applyNumberFormat="1" applyFont="1" applyFill="1" applyAlignment="1">
      <alignment/>
    </xf>
    <xf numFmtId="0" fontId="6" fillId="0" borderId="14" xfId="67" applyNumberFormat="1" applyFont="1" applyFill="1" applyBorder="1" applyAlignment="1">
      <alignment horizontal="center" vertical="center"/>
      <protection/>
    </xf>
    <xf numFmtId="0" fontId="6" fillId="0" borderId="15" xfId="67" applyNumberFormat="1" applyFont="1" applyFill="1" applyBorder="1" applyAlignment="1">
      <alignment horizontal="center" vertical="center"/>
      <protection/>
    </xf>
    <xf numFmtId="0" fontId="70" fillId="0" borderId="14" xfId="67" applyNumberFormat="1" applyFont="1" applyFill="1" applyBorder="1" applyAlignment="1">
      <alignment horizontal="center" vertical="center"/>
      <protection/>
    </xf>
    <xf numFmtId="0" fontId="70" fillId="0" borderId="24" xfId="67" applyNumberFormat="1" applyFont="1" applyFill="1" applyBorder="1" applyAlignment="1">
      <alignment horizontal="center" vertical="center"/>
      <protection/>
    </xf>
    <xf numFmtId="0" fontId="70" fillId="0" borderId="15" xfId="67" applyNumberFormat="1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center" vertical="center" wrapText="1"/>
      <protection/>
    </xf>
    <xf numFmtId="0" fontId="7" fillId="0" borderId="15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horizontal="center" vertical="center"/>
      <protection/>
    </xf>
    <xf numFmtId="0" fontId="3" fillId="0" borderId="15" xfId="67" applyFont="1" applyFill="1" applyBorder="1" applyAlignment="1">
      <alignment horizontal="center" vertical="center"/>
      <protection/>
    </xf>
    <xf numFmtId="0" fontId="4" fillId="0" borderId="14" xfId="67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2 2" xfId="68"/>
    <cellStyle name="Normal 2 2 3" xfId="69"/>
    <cellStyle name="Normal 2 3" xfId="70"/>
    <cellStyle name="Normal 20" xfId="71"/>
    <cellStyle name="Normal 20 2" xfId="72"/>
    <cellStyle name="Normal 23" xfId="73"/>
    <cellStyle name="Normal 23 2" xfId="74"/>
    <cellStyle name="Normal 24" xfId="75"/>
    <cellStyle name="Normal 24 2" xfId="76"/>
    <cellStyle name="Normal 26" xfId="77"/>
    <cellStyle name="Normal 26 2" xfId="78"/>
    <cellStyle name="Normal 29" xfId="79"/>
    <cellStyle name="Normal 29 2" xfId="80"/>
    <cellStyle name="Normal 3" xfId="81"/>
    <cellStyle name="Normal 3 2" xfId="82"/>
    <cellStyle name="Normal 3 2 2" xfId="83"/>
    <cellStyle name="Normal 3 3" xfId="84"/>
    <cellStyle name="Normal 31" xfId="85"/>
    <cellStyle name="Normal 31 2" xfId="86"/>
    <cellStyle name="Normal 34" xfId="87"/>
    <cellStyle name="Normal 34 2" xfId="88"/>
    <cellStyle name="Normal 36" xfId="89"/>
    <cellStyle name="Normal 36 2" xfId="90"/>
    <cellStyle name="Normal 37" xfId="91"/>
    <cellStyle name="Normal 37 2" xfId="92"/>
    <cellStyle name="Normal 4" xfId="93"/>
    <cellStyle name="Normal 5" xfId="94"/>
    <cellStyle name="Normal 5 2" xfId="95"/>
    <cellStyle name="Normal 6" xfId="96"/>
    <cellStyle name="Normal 6 2" xfId="97"/>
    <cellStyle name="Normal 7" xfId="98"/>
    <cellStyle name="Normal 7 2" xfId="99"/>
    <cellStyle name="Normal 8" xfId="100"/>
    <cellStyle name="Normal 9" xfId="101"/>
    <cellStyle name="Normal 9 2" xfId="102"/>
    <cellStyle name="Note" xfId="103"/>
    <cellStyle name="Output" xfId="104"/>
    <cellStyle name="Percent" xfId="105"/>
    <cellStyle name="Percent 2" xfId="106"/>
    <cellStyle name="Percent 3" xfId="107"/>
    <cellStyle name="Percent 3 2" xfId="108"/>
    <cellStyle name="Percent 4" xfId="109"/>
    <cellStyle name="Percent 4 2" xfId="110"/>
    <cellStyle name="Percent 5" xfId="111"/>
    <cellStyle name="Style 1" xfId="112"/>
    <cellStyle name="Style 1 2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tabSelected="1" zoomScale="70" zoomScaleNormal="70" zoomScalePageLayoutView="0" workbookViewId="0" topLeftCell="A1">
      <pane xSplit="1" ySplit="5" topLeftCell="F6" activePane="bottomRight" state="frozen"/>
      <selection pane="topLeft" activeCell="X4" sqref="X4"/>
      <selection pane="topRight" activeCell="X4" sqref="X4"/>
      <selection pane="bottomLeft" activeCell="X4" sqref="X4"/>
      <selection pane="bottomRight" activeCell="Z4" sqref="Z4:AA4"/>
    </sheetView>
  </sheetViews>
  <sheetFormatPr defaultColWidth="9.140625" defaultRowHeight="15"/>
  <cols>
    <col min="1" max="1" width="56.28125" style="0" customWidth="1"/>
    <col min="2" max="2" width="11.140625" style="0" bestFit="1" customWidth="1"/>
    <col min="3" max="3" width="9.28125" style="0" bestFit="1" customWidth="1"/>
    <col min="4" max="4" width="11.140625" style="0" bestFit="1" customWidth="1"/>
    <col min="5" max="5" width="9.28125" style="0" bestFit="1" customWidth="1"/>
    <col min="6" max="6" width="11.140625" style="0" bestFit="1" customWidth="1"/>
    <col min="7" max="7" width="9.28125" style="0" bestFit="1" customWidth="1"/>
    <col min="8" max="8" width="11.140625" style="0" bestFit="1" customWidth="1"/>
    <col min="9" max="9" width="9.28125" style="0" bestFit="1" customWidth="1"/>
    <col min="10" max="10" width="11.140625" style="0" bestFit="1" customWidth="1"/>
    <col min="11" max="11" width="9.28125" style="0" bestFit="1" customWidth="1"/>
    <col min="12" max="12" width="11.140625" style="0" bestFit="1" customWidth="1"/>
    <col min="13" max="13" width="9.28125" style="0" bestFit="1" customWidth="1"/>
    <col min="14" max="14" width="11.140625" style="0" bestFit="1" customWidth="1"/>
    <col min="15" max="15" width="9.28125" style="0" bestFit="1" customWidth="1"/>
    <col min="16" max="16" width="11.140625" style="0" bestFit="1" customWidth="1"/>
    <col min="17" max="17" width="9.28125" style="0" bestFit="1" customWidth="1"/>
    <col min="18" max="18" width="11.140625" style="0" bestFit="1" customWidth="1"/>
    <col min="19" max="19" width="9.28125" style="0" bestFit="1" customWidth="1"/>
    <col min="20" max="20" width="11.140625" style="0" bestFit="1" customWidth="1"/>
    <col min="21" max="21" width="9.28125" style="0" bestFit="1" customWidth="1"/>
    <col min="22" max="22" width="11.140625" style="0" bestFit="1" customWidth="1"/>
    <col min="23" max="23" width="9.28125" style="0" bestFit="1" customWidth="1"/>
    <col min="24" max="24" width="11.140625" style="0" bestFit="1" customWidth="1"/>
    <col min="25" max="25" width="9.28125" style="0" bestFit="1" customWidth="1"/>
    <col min="26" max="26" width="11.140625" style="0" bestFit="1" customWidth="1"/>
    <col min="27" max="27" width="9.28125" style="0" bestFit="1" customWidth="1"/>
    <col min="28" max="28" width="9.8515625" style="0" customWidth="1"/>
    <col min="29" max="29" width="9.57421875" style="0" customWidth="1"/>
    <col min="30" max="30" width="9.7109375" style="0" customWidth="1"/>
    <col min="31" max="33" width="9.57421875" style="0" customWidth="1"/>
    <col min="34" max="35" width="11.421875" style="0" customWidth="1"/>
    <col min="36" max="36" width="11.57421875" style="0" customWidth="1"/>
    <col min="38" max="38" width="2.8515625" style="0" customWidth="1"/>
  </cols>
  <sheetData>
    <row r="1" spans="1:36" ht="18.75">
      <c r="A1" s="72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6" ht="18.75" customHeight="1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7"/>
    </row>
    <row r="3" spans="1:36" ht="15.75">
      <c r="A3" s="1"/>
      <c r="B3" s="78">
        <v>2021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>
        <v>2022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80"/>
    </row>
    <row r="4" spans="1:36" ht="54" customHeight="1">
      <c r="A4" s="2"/>
      <c r="B4" s="65" t="s">
        <v>42</v>
      </c>
      <c r="C4" s="66"/>
      <c r="D4" s="65" t="s">
        <v>43</v>
      </c>
      <c r="E4" s="66"/>
      <c r="F4" s="65" t="s">
        <v>44</v>
      </c>
      <c r="G4" s="66"/>
      <c r="H4" s="65" t="s">
        <v>46</v>
      </c>
      <c r="I4" s="66"/>
      <c r="J4" s="65" t="s">
        <v>47</v>
      </c>
      <c r="K4" s="66"/>
      <c r="L4" s="65" t="s">
        <v>1</v>
      </c>
      <c r="M4" s="66"/>
      <c r="N4" s="65" t="s">
        <v>36</v>
      </c>
      <c r="O4" s="66"/>
      <c r="P4" s="65" t="s">
        <v>34</v>
      </c>
      <c r="Q4" s="66"/>
      <c r="R4" s="65" t="s">
        <v>35</v>
      </c>
      <c r="S4" s="66"/>
      <c r="T4" s="65" t="s">
        <v>37</v>
      </c>
      <c r="U4" s="66"/>
      <c r="V4" s="65" t="s">
        <v>40</v>
      </c>
      <c r="W4" s="66"/>
      <c r="X4" s="65" t="s">
        <v>41</v>
      </c>
      <c r="Y4" s="66"/>
      <c r="Z4" s="65" t="s">
        <v>59</v>
      </c>
      <c r="AA4" s="66"/>
      <c r="AB4" s="70" t="s">
        <v>2</v>
      </c>
      <c r="AC4" s="71"/>
      <c r="AD4" s="70" t="s">
        <v>58</v>
      </c>
      <c r="AE4" s="71"/>
      <c r="AF4" s="70" t="s">
        <v>3</v>
      </c>
      <c r="AG4" s="71"/>
      <c r="AH4" s="41" t="s">
        <v>2</v>
      </c>
      <c r="AI4" s="62" t="s">
        <v>58</v>
      </c>
      <c r="AJ4" s="49" t="s">
        <v>33</v>
      </c>
    </row>
    <row r="5" spans="1:36" ht="15.75">
      <c r="A5" s="2"/>
      <c r="B5" s="3" t="s">
        <v>20</v>
      </c>
      <c r="C5" s="3" t="s">
        <v>21</v>
      </c>
      <c r="D5" s="3" t="s">
        <v>20</v>
      </c>
      <c r="E5" s="3" t="s">
        <v>21</v>
      </c>
      <c r="F5" s="3" t="s">
        <v>20</v>
      </c>
      <c r="G5" s="3" t="s">
        <v>21</v>
      </c>
      <c r="H5" s="3" t="s">
        <v>20</v>
      </c>
      <c r="I5" s="3" t="s">
        <v>21</v>
      </c>
      <c r="J5" s="3" t="s">
        <v>20</v>
      </c>
      <c r="K5" s="3" t="s">
        <v>21</v>
      </c>
      <c r="L5" s="3" t="s">
        <v>20</v>
      </c>
      <c r="M5" s="3" t="s">
        <v>21</v>
      </c>
      <c r="N5" s="3" t="s">
        <v>20</v>
      </c>
      <c r="O5" s="3" t="s">
        <v>21</v>
      </c>
      <c r="P5" s="3" t="s">
        <v>20</v>
      </c>
      <c r="Q5" s="3" t="s">
        <v>21</v>
      </c>
      <c r="R5" s="3" t="s">
        <v>20</v>
      </c>
      <c r="S5" s="3" t="s">
        <v>21</v>
      </c>
      <c r="T5" s="3" t="s">
        <v>20</v>
      </c>
      <c r="U5" s="3" t="s">
        <v>21</v>
      </c>
      <c r="V5" s="3" t="s">
        <v>20</v>
      </c>
      <c r="W5" s="3" t="s">
        <v>21</v>
      </c>
      <c r="X5" s="3" t="s">
        <v>20</v>
      </c>
      <c r="Y5" s="3" t="s">
        <v>21</v>
      </c>
      <c r="Z5" s="3" t="s">
        <v>20</v>
      </c>
      <c r="AA5" s="3" t="s">
        <v>21</v>
      </c>
      <c r="AB5" s="3" t="s">
        <v>20</v>
      </c>
      <c r="AC5" s="3" t="s">
        <v>21</v>
      </c>
      <c r="AD5" s="3" t="s">
        <v>20</v>
      </c>
      <c r="AE5" s="3" t="s">
        <v>21</v>
      </c>
      <c r="AF5" s="3" t="s">
        <v>20</v>
      </c>
      <c r="AG5" s="3" t="s">
        <v>21</v>
      </c>
      <c r="AH5" s="67" t="s">
        <v>22</v>
      </c>
      <c r="AI5" s="68"/>
      <c r="AJ5" s="69"/>
    </row>
    <row r="6" spans="1:42" ht="30.75" customHeight="1">
      <c r="A6" s="4" t="s">
        <v>23</v>
      </c>
      <c r="B6" s="27">
        <v>2635.2</v>
      </c>
      <c r="C6" s="27">
        <v>598.2</v>
      </c>
      <c r="D6" s="27">
        <v>2629.6</v>
      </c>
      <c r="E6" s="27">
        <v>598.9</v>
      </c>
      <c r="F6" s="27">
        <v>2649.4</v>
      </c>
      <c r="G6" s="27">
        <v>597.7</v>
      </c>
      <c r="H6" s="27">
        <v>2675.9</v>
      </c>
      <c r="I6" s="27">
        <v>595.3</v>
      </c>
      <c r="J6" s="27">
        <v>2698.2</v>
      </c>
      <c r="K6" s="27">
        <v>597.6</v>
      </c>
      <c r="L6" s="27">
        <v>2731.2</v>
      </c>
      <c r="M6" s="27">
        <v>590.3</v>
      </c>
      <c r="N6" s="27">
        <v>2700.5</v>
      </c>
      <c r="O6" s="27">
        <v>589.7</v>
      </c>
      <c r="P6" s="27">
        <v>2689</v>
      </c>
      <c r="Q6" s="27">
        <v>593.1</v>
      </c>
      <c r="R6" s="27">
        <v>2730.7</v>
      </c>
      <c r="S6" s="27">
        <v>605.7</v>
      </c>
      <c r="T6" s="27">
        <v>2760.7</v>
      </c>
      <c r="U6" s="27">
        <v>584.1</v>
      </c>
      <c r="V6" s="27">
        <v>2844.3</v>
      </c>
      <c r="W6" s="27">
        <v>598.4</v>
      </c>
      <c r="X6" s="27">
        <v>2840.4</v>
      </c>
      <c r="Y6" s="27">
        <v>608.8</v>
      </c>
      <c r="Z6" s="27">
        <v>2886.7</v>
      </c>
      <c r="AA6" s="27">
        <v>603.7</v>
      </c>
      <c r="AB6" s="28">
        <f>Z6/X6-1</f>
        <v>0.016300521053372652</v>
      </c>
      <c r="AC6" s="28">
        <f>AA6/Y6-1</f>
        <v>-0.008377135348225817</v>
      </c>
      <c r="AD6" s="28">
        <f>Z6/L6-1</f>
        <v>0.056934680726420606</v>
      </c>
      <c r="AE6" s="28">
        <f>AA6/M6-1</f>
        <v>0.02270032187023574</v>
      </c>
      <c r="AF6" s="28">
        <f>Z6/B6-1</f>
        <v>0.09543867638129933</v>
      </c>
      <c r="AG6" s="28">
        <f>AA6/C6-1</f>
        <v>0.009194249414911315</v>
      </c>
      <c r="AH6" s="42">
        <f>((Z6+AA6)/(X6+Y6))-1</f>
        <v>0.011944798793923184</v>
      </c>
      <c r="AI6" s="42">
        <f>((Z6+AA6)/(L6+M6))-1</f>
        <v>0.05085051934366991</v>
      </c>
      <c r="AJ6" s="42">
        <f>((Z6+AA6)/(B6+C6))-1</f>
        <v>0.07948289725985025</v>
      </c>
      <c r="AL6" s="51"/>
      <c r="AM6" s="63"/>
      <c r="AN6" s="51"/>
      <c r="AO6" s="51"/>
      <c r="AP6" s="51"/>
    </row>
    <row r="7" spans="1:42" ht="30.75" customHeight="1">
      <c r="A7" s="5" t="s">
        <v>24</v>
      </c>
      <c r="B7" s="29">
        <f aca="true" t="shared" si="0" ref="B7:AA7">B8+B15</f>
        <v>1381</v>
      </c>
      <c r="C7" s="29">
        <f t="shared" si="0"/>
        <v>387.59999999999997</v>
      </c>
      <c r="D7" s="29">
        <f t="shared" si="0"/>
        <v>1383.3999999999999</v>
      </c>
      <c r="E7" s="29">
        <f t="shared" si="0"/>
        <v>387.99999999999994</v>
      </c>
      <c r="F7" s="29">
        <f t="shared" si="0"/>
        <v>1390.1000000000001</v>
      </c>
      <c r="G7" s="29">
        <f t="shared" si="0"/>
        <v>386.3999999999999</v>
      </c>
      <c r="H7" s="29">
        <f t="shared" si="0"/>
        <v>1385.5</v>
      </c>
      <c r="I7" s="29">
        <f t="shared" si="0"/>
        <v>377.5</v>
      </c>
      <c r="J7" s="29">
        <f t="shared" si="0"/>
        <v>1405.8</v>
      </c>
      <c r="K7" s="29">
        <f t="shared" si="0"/>
        <v>382.50000000000006</v>
      </c>
      <c r="L7" s="29">
        <f t="shared" si="0"/>
        <v>1411</v>
      </c>
      <c r="M7" s="29">
        <f t="shared" si="0"/>
        <v>383</v>
      </c>
      <c r="N7" s="29">
        <f t="shared" si="0"/>
        <v>1416.8000000000002</v>
      </c>
      <c r="O7" s="29">
        <f t="shared" si="0"/>
        <v>383.6</v>
      </c>
      <c r="P7" s="29">
        <f t="shared" si="0"/>
        <v>1425.1</v>
      </c>
      <c r="Q7" s="29">
        <f t="shared" si="0"/>
        <v>385.00000000000006</v>
      </c>
      <c r="R7" s="29">
        <f t="shared" si="0"/>
        <v>1441.5</v>
      </c>
      <c r="S7" s="29">
        <f t="shared" si="0"/>
        <v>390.4</v>
      </c>
      <c r="T7" s="29">
        <f t="shared" si="0"/>
        <v>1426.6999999999998</v>
      </c>
      <c r="U7" s="29">
        <f t="shared" si="0"/>
        <v>390.7</v>
      </c>
      <c r="V7" s="29">
        <f t="shared" si="0"/>
        <v>1471.6000000000001</v>
      </c>
      <c r="W7" s="29">
        <f t="shared" si="0"/>
        <v>393.90000000000003</v>
      </c>
      <c r="X7" s="29">
        <f t="shared" si="0"/>
        <v>1470.7</v>
      </c>
      <c r="Y7" s="29">
        <f t="shared" si="0"/>
        <v>395.40000000000003</v>
      </c>
      <c r="Z7" s="29">
        <f t="shared" si="0"/>
        <v>1460.8999999999999</v>
      </c>
      <c r="AA7" s="29">
        <f t="shared" si="0"/>
        <v>396.50000000000006</v>
      </c>
      <c r="AB7" s="30">
        <f aca="true" t="shared" si="1" ref="AB7:AB33">Z7/X7-1</f>
        <v>-0.006663493574488477</v>
      </c>
      <c r="AC7" s="30">
        <f aca="true" t="shared" si="2" ref="AC7:AC33">AA7/Y7-1</f>
        <v>0.002781992918563514</v>
      </c>
      <c r="AD7" s="30">
        <f aca="true" t="shared" si="3" ref="AD7:AD33">Z7/L7-1</f>
        <v>0.035364989369241595</v>
      </c>
      <c r="AE7" s="30">
        <f aca="true" t="shared" si="4" ref="AE7:AE33">AA7/M7-1</f>
        <v>0.03524804177545704</v>
      </c>
      <c r="AF7" s="30">
        <f aca="true" t="shared" si="5" ref="AF7:AF33">Z7/B7-1</f>
        <v>0.057856625633598835</v>
      </c>
      <c r="AG7" s="30">
        <f aca="true" t="shared" si="6" ref="AG7:AG33">AA7/C7-1</f>
        <v>0.022961816305469895</v>
      </c>
      <c r="AH7" s="43">
        <f aca="true" t="shared" si="7" ref="AH7:AH31">((Z7+AA7)/(X7+Y7))-1</f>
        <v>-0.004662129575049745</v>
      </c>
      <c r="AI7" s="43">
        <f aca="true" t="shared" si="8" ref="AI7:AI31">((Z7+AA7)/(L7+M7))-1</f>
        <v>0.03534002229654387</v>
      </c>
      <c r="AJ7" s="43">
        <f aca="true" t="shared" si="9" ref="AJ7:AJ31">((Z7+AA7)/(B7+C7))-1</f>
        <v>0.05020920502092041</v>
      </c>
      <c r="AL7" s="51"/>
      <c r="AM7" s="63"/>
      <c r="AN7" s="51"/>
      <c r="AO7" s="51"/>
      <c r="AP7" s="51"/>
    </row>
    <row r="8" spans="1:42" ht="30.75" customHeight="1">
      <c r="A8" s="6" t="s">
        <v>25</v>
      </c>
      <c r="B8" s="31">
        <f aca="true" t="shared" si="10" ref="B8:AA8">B9+B10+B11+B14</f>
        <v>1240</v>
      </c>
      <c r="C8" s="31">
        <f t="shared" si="10"/>
        <v>354.2</v>
      </c>
      <c r="D8" s="31">
        <f t="shared" si="10"/>
        <v>1243.8</v>
      </c>
      <c r="E8" s="31">
        <f t="shared" si="10"/>
        <v>354.59999999999997</v>
      </c>
      <c r="F8" s="31">
        <f t="shared" si="10"/>
        <v>1248.1000000000001</v>
      </c>
      <c r="G8" s="31">
        <f t="shared" si="10"/>
        <v>353.99999999999994</v>
      </c>
      <c r="H8" s="31">
        <f t="shared" si="10"/>
        <v>1244</v>
      </c>
      <c r="I8" s="31">
        <f t="shared" si="10"/>
        <v>345.9</v>
      </c>
      <c r="J8" s="31">
        <f t="shared" si="10"/>
        <v>1269.2</v>
      </c>
      <c r="K8" s="31">
        <f t="shared" si="10"/>
        <v>348.50000000000006</v>
      </c>
      <c r="L8" s="31">
        <f t="shared" si="10"/>
        <v>1270.1</v>
      </c>
      <c r="M8" s="31">
        <f t="shared" si="10"/>
        <v>348.8</v>
      </c>
      <c r="N8" s="31">
        <f t="shared" si="10"/>
        <v>1268.6000000000001</v>
      </c>
      <c r="O8" s="31">
        <f t="shared" si="10"/>
        <v>349.6</v>
      </c>
      <c r="P8" s="31">
        <f t="shared" si="10"/>
        <v>1268.8999999999999</v>
      </c>
      <c r="Q8" s="31">
        <f t="shared" si="10"/>
        <v>351.1000000000001</v>
      </c>
      <c r="R8" s="31">
        <f t="shared" si="10"/>
        <v>1282.9</v>
      </c>
      <c r="S8" s="31">
        <f t="shared" si="10"/>
        <v>356.29999999999995</v>
      </c>
      <c r="T8" s="31">
        <f t="shared" si="10"/>
        <v>1264.3999999999999</v>
      </c>
      <c r="U8" s="31">
        <f t="shared" si="10"/>
        <v>356.59999999999997</v>
      </c>
      <c r="V8" s="31">
        <f t="shared" si="10"/>
        <v>1309.6000000000001</v>
      </c>
      <c r="W8" s="31">
        <f t="shared" si="10"/>
        <v>359.6</v>
      </c>
      <c r="X8" s="31">
        <f t="shared" si="10"/>
        <v>1298.1000000000001</v>
      </c>
      <c r="Y8" s="31">
        <f t="shared" si="10"/>
        <v>360.8</v>
      </c>
      <c r="Z8" s="31">
        <f t="shared" si="10"/>
        <v>1285.3</v>
      </c>
      <c r="AA8" s="31">
        <f t="shared" si="10"/>
        <v>361.50000000000006</v>
      </c>
      <c r="AB8" s="44">
        <f t="shared" si="1"/>
        <v>-0.009860565441799696</v>
      </c>
      <c r="AC8" s="44">
        <f t="shared" si="2"/>
        <v>0.0019401330376942472</v>
      </c>
      <c r="AD8" s="44">
        <f t="shared" si="3"/>
        <v>0.01196756160932222</v>
      </c>
      <c r="AE8" s="44">
        <f t="shared" si="4"/>
        <v>0.036410550458715774</v>
      </c>
      <c r="AF8" s="44">
        <f t="shared" si="5"/>
        <v>0.03653225806451599</v>
      </c>
      <c r="AG8" s="44">
        <f t="shared" si="6"/>
        <v>0.02060982495765118</v>
      </c>
      <c r="AH8" s="45">
        <f t="shared" si="7"/>
        <v>-0.007293989993369165</v>
      </c>
      <c r="AI8" s="45">
        <f t="shared" si="8"/>
        <v>0.017233924269565826</v>
      </c>
      <c r="AJ8" s="45">
        <f t="shared" si="9"/>
        <v>0.0329946054447372</v>
      </c>
      <c r="AL8" s="51"/>
      <c r="AM8" s="63"/>
      <c r="AN8" s="51"/>
      <c r="AO8" s="51"/>
      <c r="AP8" s="51"/>
    </row>
    <row r="9" spans="1:42" ht="30.75" customHeight="1">
      <c r="A9" s="7" t="s">
        <v>4</v>
      </c>
      <c r="B9" s="32">
        <v>211.7</v>
      </c>
      <c r="C9" s="32">
        <v>32.9</v>
      </c>
      <c r="D9" s="32">
        <v>212.8</v>
      </c>
      <c r="E9" s="32">
        <v>33.2</v>
      </c>
      <c r="F9" s="32">
        <v>212.2</v>
      </c>
      <c r="G9" s="32">
        <v>33</v>
      </c>
      <c r="H9" s="32">
        <v>210.1</v>
      </c>
      <c r="I9" s="32">
        <v>25.7</v>
      </c>
      <c r="J9" s="32">
        <v>208.6</v>
      </c>
      <c r="K9" s="32">
        <v>25.7</v>
      </c>
      <c r="L9" s="32">
        <v>210.6</v>
      </c>
      <c r="M9" s="32">
        <v>25.4</v>
      </c>
      <c r="N9" s="32">
        <v>199.3</v>
      </c>
      <c r="O9" s="32">
        <v>25.6</v>
      </c>
      <c r="P9" s="32">
        <v>199.6</v>
      </c>
      <c r="Q9" s="32">
        <v>25.3</v>
      </c>
      <c r="R9" s="32">
        <v>198.7</v>
      </c>
      <c r="S9" s="32">
        <v>28.1</v>
      </c>
      <c r="T9" s="32">
        <v>180.3</v>
      </c>
      <c r="U9" s="32">
        <v>30.7</v>
      </c>
      <c r="V9" s="32">
        <v>183.2</v>
      </c>
      <c r="W9" s="32">
        <v>30.7</v>
      </c>
      <c r="X9" s="32">
        <v>191.4</v>
      </c>
      <c r="Y9" s="32">
        <v>31</v>
      </c>
      <c r="Z9" s="32">
        <v>181.2</v>
      </c>
      <c r="AA9" s="32">
        <v>32.8</v>
      </c>
      <c r="AB9" s="44">
        <f t="shared" si="1"/>
        <v>-0.053291536050156796</v>
      </c>
      <c r="AC9" s="44">
        <f t="shared" si="2"/>
        <v>0.05806451612903207</v>
      </c>
      <c r="AD9" s="44">
        <f t="shared" si="3"/>
        <v>-0.13960113960113962</v>
      </c>
      <c r="AE9" s="44">
        <f t="shared" si="4"/>
        <v>0.2913385826771653</v>
      </c>
      <c r="AF9" s="44">
        <f t="shared" si="5"/>
        <v>-0.14407179971658013</v>
      </c>
      <c r="AG9" s="44">
        <f t="shared" si="6"/>
        <v>-0.003039513677811634</v>
      </c>
      <c r="AH9" s="45">
        <f t="shared" si="7"/>
        <v>-0.03776978417266186</v>
      </c>
      <c r="AI9" s="45">
        <f t="shared" si="8"/>
        <v>-0.09322033898305082</v>
      </c>
      <c r="AJ9" s="45">
        <f t="shared" si="9"/>
        <v>-0.12510220768601799</v>
      </c>
      <c r="AL9" s="51"/>
      <c r="AM9" s="63"/>
      <c r="AN9" s="51"/>
      <c r="AO9" s="51"/>
      <c r="AP9" s="51"/>
    </row>
    <row r="10" spans="1:42" ht="30.75" customHeight="1">
      <c r="A10" s="7" t="s">
        <v>5</v>
      </c>
      <c r="B10" s="46">
        <v>181.89999999999998</v>
      </c>
      <c r="C10" s="46">
        <v>43.6</v>
      </c>
      <c r="D10" s="46">
        <v>181.2</v>
      </c>
      <c r="E10" s="46">
        <v>43.7</v>
      </c>
      <c r="F10" s="46">
        <v>179.4</v>
      </c>
      <c r="G10" s="46">
        <v>43.4</v>
      </c>
      <c r="H10" s="46">
        <v>179.4</v>
      </c>
      <c r="I10" s="46">
        <v>43</v>
      </c>
      <c r="J10" s="46">
        <v>196.6</v>
      </c>
      <c r="K10" s="46">
        <v>44.7</v>
      </c>
      <c r="L10" s="46">
        <v>200.7</v>
      </c>
      <c r="M10" s="46">
        <v>44.7</v>
      </c>
      <c r="N10" s="46">
        <v>210.5</v>
      </c>
      <c r="O10" s="46">
        <v>45.7</v>
      </c>
      <c r="P10" s="46">
        <v>209.8</v>
      </c>
      <c r="Q10" s="46">
        <v>45</v>
      </c>
      <c r="R10" s="46">
        <v>216.6</v>
      </c>
      <c r="S10" s="46">
        <v>47.3</v>
      </c>
      <c r="T10" s="46">
        <v>209.8</v>
      </c>
      <c r="U10" s="46">
        <v>47.6</v>
      </c>
      <c r="V10" s="46">
        <v>212.9</v>
      </c>
      <c r="W10" s="46">
        <v>47.9</v>
      </c>
      <c r="X10" s="46">
        <v>211.7</v>
      </c>
      <c r="Y10" s="46">
        <v>48.3</v>
      </c>
      <c r="Z10" s="46">
        <v>204.1</v>
      </c>
      <c r="AA10" s="46">
        <v>47.2</v>
      </c>
      <c r="AB10" s="44">
        <f t="shared" si="1"/>
        <v>-0.03589985829003306</v>
      </c>
      <c r="AC10" s="44">
        <f t="shared" si="2"/>
        <v>-0.022774327122153104</v>
      </c>
      <c r="AD10" s="44">
        <f t="shared" si="3"/>
        <v>0.016940707523667164</v>
      </c>
      <c r="AE10" s="44">
        <f t="shared" si="4"/>
        <v>0.055928411633109576</v>
      </c>
      <c r="AF10" s="44">
        <f t="shared" si="5"/>
        <v>0.12204507971412881</v>
      </c>
      <c r="AG10" s="44">
        <f t="shared" si="6"/>
        <v>0.08256880733944949</v>
      </c>
      <c r="AH10" s="45">
        <f t="shared" si="7"/>
        <v>-0.03346153846153843</v>
      </c>
      <c r="AI10" s="45">
        <f t="shared" si="8"/>
        <v>0.02404237978810131</v>
      </c>
      <c r="AJ10" s="45">
        <f t="shared" si="9"/>
        <v>0.11441241685144132</v>
      </c>
      <c r="AL10" s="51"/>
      <c r="AM10" s="63"/>
      <c r="AN10" s="51"/>
      <c r="AO10" s="51"/>
      <c r="AP10" s="51"/>
    </row>
    <row r="11" spans="1:42" ht="30.75" customHeight="1">
      <c r="A11" s="7" t="s">
        <v>6</v>
      </c>
      <c r="B11" s="32">
        <f aca="true" t="shared" si="11" ref="B11:AA11">B13+B12</f>
        <v>834.7</v>
      </c>
      <c r="C11" s="32">
        <f t="shared" si="11"/>
        <v>276</v>
      </c>
      <c r="D11" s="32">
        <f t="shared" si="11"/>
        <v>837.5</v>
      </c>
      <c r="E11" s="32">
        <f t="shared" si="11"/>
        <v>276</v>
      </c>
      <c r="F11" s="32">
        <f t="shared" si="11"/>
        <v>843.6</v>
      </c>
      <c r="G11" s="32">
        <f t="shared" si="11"/>
        <v>275.79999999999995</v>
      </c>
      <c r="H11" s="32">
        <f t="shared" si="11"/>
        <v>841.2</v>
      </c>
      <c r="I11" s="32">
        <f t="shared" si="11"/>
        <v>275.4</v>
      </c>
      <c r="J11" s="32">
        <f t="shared" si="11"/>
        <v>850.1</v>
      </c>
      <c r="K11" s="32">
        <f t="shared" si="11"/>
        <v>276.3</v>
      </c>
      <c r="L11" s="32">
        <f t="shared" si="11"/>
        <v>843.7</v>
      </c>
      <c r="M11" s="32">
        <f t="shared" si="11"/>
        <v>277</v>
      </c>
      <c r="N11" s="32">
        <f t="shared" si="11"/>
        <v>844.1</v>
      </c>
      <c r="O11" s="32">
        <f t="shared" si="11"/>
        <v>276.7</v>
      </c>
      <c r="P11" s="32">
        <f t="shared" si="11"/>
        <v>842.7</v>
      </c>
      <c r="Q11" s="32">
        <f t="shared" si="11"/>
        <v>279.20000000000005</v>
      </c>
      <c r="R11" s="32">
        <f t="shared" si="11"/>
        <v>853.6</v>
      </c>
      <c r="S11" s="32">
        <f t="shared" si="11"/>
        <v>279.4</v>
      </c>
      <c r="T11" s="32">
        <f t="shared" si="11"/>
        <v>861</v>
      </c>
      <c r="U11" s="32">
        <f t="shared" si="11"/>
        <v>276.79999999999995</v>
      </c>
      <c r="V11" s="32">
        <f t="shared" si="11"/>
        <v>897.7</v>
      </c>
      <c r="W11" s="32">
        <f t="shared" si="11"/>
        <v>279.5</v>
      </c>
      <c r="X11" s="32">
        <f t="shared" si="11"/>
        <v>882.8</v>
      </c>
      <c r="Y11" s="32">
        <f t="shared" si="11"/>
        <v>280</v>
      </c>
      <c r="Z11" s="32">
        <f t="shared" si="11"/>
        <v>887.9000000000001</v>
      </c>
      <c r="AA11" s="32">
        <f t="shared" si="11"/>
        <v>280.20000000000005</v>
      </c>
      <c r="AB11" s="44">
        <f t="shared" si="1"/>
        <v>0.005777072949705531</v>
      </c>
      <c r="AC11" s="44">
        <f t="shared" si="2"/>
        <v>0.0007142857142858894</v>
      </c>
      <c r="AD11" s="44">
        <f t="shared" si="3"/>
        <v>0.05238828967642539</v>
      </c>
      <c r="AE11" s="44">
        <f t="shared" si="4"/>
        <v>0.011552346570397276</v>
      </c>
      <c r="AF11" s="44">
        <f t="shared" si="5"/>
        <v>0.06373547382293054</v>
      </c>
      <c r="AG11" s="44">
        <f t="shared" si="6"/>
        <v>0.015217391304348071</v>
      </c>
      <c r="AH11" s="45">
        <f t="shared" si="7"/>
        <v>0.004557963536291787</v>
      </c>
      <c r="AI11" s="45">
        <f t="shared" si="8"/>
        <v>0.04229499420005367</v>
      </c>
      <c r="AJ11" s="45">
        <f t="shared" si="9"/>
        <v>0.05167912127487173</v>
      </c>
      <c r="AL11" s="51"/>
      <c r="AM11" s="63"/>
      <c r="AN11" s="51"/>
      <c r="AO11" s="51"/>
      <c r="AP11" s="51"/>
    </row>
    <row r="12" spans="1:42" ht="30.75" customHeight="1">
      <c r="A12" s="8" t="s">
        <v>26</v>
      </c>
      <c r="B12" s="46">
        <v>629.9</v>
      </c>
      <c r="C12" s="46">
        <v>142.5</v>
      </c>
      <c r="D12" s="46">
        <v>630.8</v>
      </c>
      <c r="E12" s="46">
        <v>142</v>
      </c>
      <c r="F12" s="46">
        <v>634.5</v>
      </c>
      <c r="G12" s="46">
        <v>141.1</v>
      </c>
      <c r="H12" s="46">
        <v>631.7</v>
      </c>
      <c r="I12" s="46">
        <v>140.6</v>
      </c>
      <c r="J12" s="46">
        <v>638.5</v>
      </c>
      <c r="K12" s="46">
        <v>140.5</v>
      </c>
      <c r="L12" s="46">
        <v>632</v>
      </c>
      <c r="M12" s="46">
        <v>141.1</v>
      </c>
      <c r="N12" s="46">
        <v>631.2</v>
      </c>
      <c r="O12" s="46">
        <v>140.5</v>
      </c>
      <c r="P12" s="46">
        <v>628.1</v>
      </c>
      <c r="Q12" s="46">
        <v>141.8</v>
      </c>
      <c r="R12" s="46">
        <v>634.7</v>
      </c>
      <c r="S12" s="46">
        <v>141.5</v>
      </c>
      <c r="T12" s="46">
        <v>643.9</v>
      </c>
      <c r="U12" s="46">
        <v>138.6</v>
      </c>
      <c r="V12" s="46">
        <v>660.2</v>
      </c>
      <c r="W12" s="46">
        <v>141.1</v>
      </c>
      <c r="X12" s="46">
        <v>660.8</v>
      </c>
      <c r="Y12" s="46">
        <v>140.8</v>
      </c>
      <c r="Z12" s="46">
        <v>665.7</v>
      </c>
      <c r="AA12" s="46">
        <v>140.3</v>
      </c>
      <c r="AB12" s="44">
        <f t="shared" si="1"/>
        <v>0.007415254237288282</v>
      </c>
      <c r="AC12" s="44">
        <f t="shared" si="2"/>
        <v>-0.0035511363636363535</v>
      </c>
      <c r="AD12" s="44">
        <f t="shared" si="3"/>
        <v>0.053322784810126755</v>
      </c>
      <c r="AE12" s="44">
        <f t="shared" si="4"/>
        <v>-0.005669737774627759</v>
      </c>
      <c r="AF12" s="44">
        <f t="shared" si="5"/>
        <v>0.056834418161613165</v>
      </c>
      <c r="AG12" s="44">
        <f t="shared" si="6"/>
        <v>-0.01543859649122803</v>
      </c>
      <c r="AH12" s="45">
        <f t="shared" si="7"/>
        <v>0.005489021956087914</v>
      </c>
      <c r="AI12" s="45">
        <f t="shared" si="8"/>
        <v>0.04255594360367354</v>
      </c>
      <c r="AJ12" s="45">
        <f t="shared" si="9"/>
        <v>0.04350077679958564</v>
      </c>
      <c r="AL12" s="51"/>
      <c r="AM12" s="63"/>
      <c r="AN12" s="51"/>
      <c r="AO12" s="51"/>
      <c r="AP12" s="51"/>
    </row>
    <row r="13" spans="1:42" ht="30.75" customHeight="1">
      <c r="A13" s="8" t="s">
        <v>27</v>
      </c>
      <c r="B13" s="46">
        <v>204.8</v>
      </c>
      <c r="C13" s="46">
        <v>133.5</v>
      </c>
      <c r="D13" s="46">
        <v>206.7</v>
      </c>
      <c r="E13" s="46">
        <v>134</v>
      </c>
      <c r="F13" s="46">
        <v>209.1</v>
      </c>
      <c r="G13" s="46">
        <v>134.7</v>
      </c>
      <c r="H13" s="46">
        <v>209.5</v>
      </c>
      <c r="I13" s="46">
        <v>134.8</v>
      </c>
      <c r="J13" s="46">
        <v>211.6</v>
      </c>
      <c r="K13" s="46">
        <v>135.8</v>
      </c>
      <c r="L13" s="46">
        <v>211.7</v>
      </c>
      <c r="M13" s="46">
        <v>135.9</v>
      </c>
      <c r="N13" s="46">
        <v>212.9</v>
      </c>
      <c r="O13" s="46">
        <v>136.2</v>
      </c>
      <c r="P13" s="46">
        <v>214.6</v>
      </c>
      <c r="Q13" s="46">
        <v>137.4</v>
      </c>
      <c r="R13" s="46">
        <v>218.9</v>
      </c>
      <c r="S13" s="46">
        <v>137.9</v>
      </c>
      <c r="T13" s="46">
        <v>217.1</v>
      </c>
      <c r="U13" s="46">
        <v>138.2</v>
      </c>
      <c r="V13" s="46">
        <v>237.5</v>
      </c>
      <c r="W13" s="46">
        <v>138.4</v>
      </c>
      <c r="X13" s="46">
        <v>222</v>
      </c>
      <c r="Y13" s="46">
        <v>139.2</v>
      </c>
      <c r="Z13" s="46">
        <v>222.2</v>
      </c>
      <c r="AA13" s="46">
        <v>139.9</v>
      </c>
      <c r="AB13" s="44">
        <f t="shared" si="1"/>
        <v>0.0009009009009008917</v>
      </c>
      <c r="AC13" s="44">
        <f t="shared" si="2"/>
        <v>0.005028735632184089</v>
      </c>
      <c r="AD13" s="44">
        <f t="shared" si="3"/>
        <v>0.049598488427019305</v>
      </c>
      <c r="AE13" s="44">
        <f t="shared" si="4"/>
        <v>0.029433406916850702</v>
      </c>
      <c r="AF13" s="44">
        <f t="shared" si="5"/>
        <v>0.08496093749999978</v>
      </c>
      <c r="AG13" s="44">
        <f t="shared" si="6"/>
        <v>0.04794007490636698</v>
      </c>
      <c r="AH13" s="45">
        <f t="shared" si="7"/>
        <v>0.002491694352159568</v>
      </c>
      <c r="AI13" s="45">
        <f t="shared" si="8"/>
        <v>0.04171461449942471</v>
      </c>
      <c r="AJ13" s="45">
        <f t="shared" si="9"/>
        <v>0.07035175879396993</v>
      </c>
      <c r="AL13" s="51"/>
      <c r="AM13" s="63"/>
      <c r="AN13" s="51"/>
      <c r="AO13" s="51"/>
      <c r="AP13" s="51"/>
    </row>
    <row r="14" spans="1:42" ht="30.75" customHeight="1">
      <c r="A14" s="7" t="s">
        <v>7</v>
      </c>
      <c r="B14" s="46">
        <v>11.700000000000001</v>
      </c>
      <c r="C14" s="46">
        <v>1.7000000000000002</v>
      </c>
      <c r="D14" s="46">
        <v>12.3</v>
      </c>
      <c r="E14" s="46">
        <v>1.7</v>
      </c>
      <c r="F14" s="46">
        <v>12.9</v>
      </c>
      <c r="G14" s="46">
        <v>1.8</v>
      </c>
      <c r="H14" s="46">
        <v>13.3</v>
      </c>
      <c r="I14" s="46">
        <v>1.8</v>
      </c>
      <c r="J14" s="46">
        <v>13.9</v>
      </c>
      <c r="K14" s="46">
        <v>1.8</v>
      </c>
      <c r="L14" s="46">
        <v>15.1</v>
      </c>
      <c r="M14" s="46">
        <v>1.7</v>
      </c>
      <c r="N14" s="46">
        <v>14.7</v>
      </c>
      <c r="O14" s="46">
        <v>1.6</v>
      </c>
      <c r="P14" s="46">
        <v>16.8</v>
      </c>
      <c r="Q14" s="46">
        <v>1.6</v>
      </c>
      <c r="R14" s="46">
        <v>14</v>
      </c>
      <c r="S14" s="46">
        <v>1.5</v>
      </c>
      <c r="T14" s="46">
        <v>13.3</v>
      </c>
      <c r="U14" s="46">
        <v>1.5</v>
      </c>
      <c r="V14" s="46">
        <v>15.8</v>
      </c>
      <c r="W14" s="46">
        <v>1.5</v>
      </c>
      <c r="X14" s="46">
        <v>12.2</v>
      </c>
      <c r="Y14" s="46">
        <v>1.5</v>
      </c>
      <c r="Z14" s="46">
        <v>12.1</v>
      </c>
      <c r="AA14" s="46">
        <v>1.3</v>
      </c>
      <c r="AB14" s="44">
        <f t="shared" si="1"/>
        <v>-0.008196721311475419</v>
      </c>
      <c r="AC14" s="44">
        <f t="shared" si="2"/>
        <v>-0.1333333333333333</v>
      </c>
      <c r="AD14" s="44">
        <f t="shared" si="3"/>
        <v>-0.19867549668874174</v>
      </c>
      <c r="AE14" s="44">
        <f t="shared" si="4"/>
        <v>-0.23529411764705876</v>
      </c>
      <c r="AF14" s="44">
        <f t="shared" si="5"/>
        <v>0.03418803418803407</v>
      </c>
      <c r="AG14" s="44">
        <f t="shared" si="6"/>
        <v>-0.23529411764705888</v>
      </c>
      <c r="AH14" s="45">
        <f t="shared" si="7"/>
        <v>-0.021897810218978075</v>
      </c>
      <c r="AI14" s="45">
        <f t="shared" si="8"/>
        <v>-0.20238095238095244</v>
      </c>
      <c r="AJ14" s="45">
        <f t="shared" si="9"/>
        <v>0</v>
      </c>
      <c r="AL14" s="51"/>
      <c r="AM14" s="63"/>
      <c r="AN14" s="51"/>
      <c r="AO14" s="51"/>
      <c r="AP14" s="51"/>
    </row>
    <row r="15" spans="1:42" ht="30.75" customHeight="1">
      <c r="A15" s="9" t="s">
        <v>28</v>
      </c>
      <c r="B15" s="46">
        <v>141</v>
      </c>
      <c r="C15" s="46">
        <v>33.4</v>
      </c>
      <c r="D15" s="46">
        <v>139.6</v>
      </c>
      <c r="E15" s="46">
        <v>33.4</v>
      </c>
      <c r="F15" s="46">
        <v>142</v>
      </c>
      <c r="G15" s="46">
        <v>32.4</v>
      </c>
      <c r="H15" s="46">
        <v>141.5</v>
      </c>
      <c r="I15" s="46">
        <v>31.6</v>
      </c>
      <c r="J15" s="46">
        <v>136.6</v>
      </c>
      <c r="K15" s="46">
        <v>34</v>
      </c>
      <c r="L15" s="46">
        <v>140.9</v>
      </c>
      <c r="M15" s="46">
        <v>34.2</v>
      </c>
      <c r="N15" s="46">
        <v>148.2</v>
      </c>
      <c r="O15" s="46">
        <v>34</v>
      </c>
      <c r="P15" s="46">
        <v>156.2</v>
      </c>
      <c r="Q15" s="46">
        <v>33.9</v>
      </c>
      <c r="R15" s="46">
        <v>158.6</v>
      </c>
      <c r="S15" s="46">
        <v>34.1</v>
      </c>
      <c r="T15" s="46">
        <v>162.3</v>
      </c>
      <c r="U15" s="46">
        <v>34.1</v>
      </c>
      <c r="V15" s="46">
        <v>162</v>
      </c>
      <c r="W15" s="46">
        <v>34.3</v>
      </c>
      <c r="X15" s="46">
        <v>172.6</v>
      </c>
      <c r="Y15" s="46">
        <v>34.6</v>
      </c>
      <c r="Z15" s="46">
        <v>175.6</v>
      </c>
      <c r="AA15" s="46">
        <v>35</v>
      </c>
      <c r="AB15" s="44">
        <f t="shared" si="1"/>
        <v>0.017381228273464666</v>
      </c>
      <c r="AC15" s="44">
        <f t="shared" si="2"/>
        <v>0.01156069364161838</v>
      </c>
      <c r="AD15" s="44">
        <f t="shared" si="3"/>
        <v>0.24627395315826828</v>
      </c>
      <c r="AE15" s="44">
        <f t="shared" si="4"/>
        <v>0.023391812865497075</v>
      </c>
      <c r="AF15" s="44">
        <f t="shared" si="5"/>
        <v>0.24539007092198584</v>
      </c>
      <c r="AG15" s="44">
        <f t="shared" si="6"/>
        <v>0.0479041916167664</v>
      </c>
      <c r="AH15" s="45">
        <f t="shared" si="7"/>
        <v>0.016409266409266543</v>
      </c>
      <c r="AI15" s="45">
        <f t="shared" si="8"/>
        <v>0.20274129069103353</v>
      </c>
      <c r="AJ15" s="45">
        <f t="shared" si="9"/>
        <v>0.2075688073394495</v>
      </c>
      <c r="AL15" s="51"/>
      <c r="AM15" s="63"/>
      <c r="AN15" s="51"/>
      <c r="AO15" s="51"/>
      <c r="AP15" s="51"/>
    </row>
    <row r="16" spans="1:42" ht="30.75" customHeight="1">
      <c r="A16" s="10" t="s">
        <v>8</v>
      </c>
      <c r="B16" s="46">
        <v>10.4</v>
      </c>
      <c r="C16" s="46">
        <v>3.8</v>
      </c>
      <c r="D16" s="46">
        <v>10.4</v>
      </c>
      <c r="E16" s="46">
        <v>3.7</v>
      </c>
      <c r="F16" s="46">
        <v>10.6</v>
      </c>
      <c r="G16" s="46">
        <v>3.1</v>
      </c>
      <c r="H16" s="46">
        <v>11.2</v>
      </c>
      <c r="I16" s="46">
        <v>3.1</v>
      </c>
      <c r="J16" s="46">
        <v>11.2</v>
      </c>
      <c r="K16" s="46">
        <v>3</v>
      </c>
      <c r="L16" s="46">
        <v>11.2</v>
      </c>
      <c r="M16" s="46">
        <v>2.9</v>
      </c>
      <c r="N16" s="46">
        <v>11</v>
      </c>
      <c r="O16" s="46">
        <v>2.6</v>
      </c>
      <c r="P16" s="46">
        <v>11.1</v>
      </c>
      <c r="Q16" s="46">
        <v>2.4</v>
      </c>
      <c r="R16" s="46">
        <v>11.2</v>
      </c>
      <c r="S16" s="46">
        <v>2.6</v>
      </c>
      <c r="T16" s="46">
        <v>11</v>
      </c>
      <c r="U16" s="46">
        <v>2.6</v>
      </c>
      <c r="V16" s="46">
        <v>11.5</v>
      </c>
      <c r="W16" s="46">
        <v>3.7</v>
      </c>
      <c r="X16" s="46">
        <v>12.4</v>
      </c>
      <c r="Y16" s="46">
        <v>2.5</v>
      </c>
      <c r="Z16" s="46">
        <v>13.8</v>
      </c>
      <c r="AA16" s="46">
        <v>2.5</v>
      </c>
      <c r="AB16" s="44">
        <f t="shared" si="1"/>
        <v>0.11290322580645173</v>
      </c>
      <c r="AC16" s="44">
        <f t="shared" si="2"/>
        <v>0</v>
      </c>
      <c r="AD16" s="44">
        <f t="shared" si="3"/>
        <v>0.2321428571428572</v>
      </c>
      <c r="AE16" s="44">
        <f t="shared" si="4"/>
        <v>-0.13793103448275856</v>
      </c>
      <c r="AF16" s="44">
        <f t="shared" si="5"/>
        <v>0.32692307692307687</v>
      </c>
      <c r="AG16" s="44">
        <f t="shared" si="6"/>
        <v>-0.3421052631578947</v>
      </c>
      <c r="AH16" s="45">
        <f t="shared" si="7"/>
        <v>0.09395973154362425</v>
      </c>
      <c r="AI16" s="45">
        <f t="shared" si="8"/>
        <v>0.15602836879432624</v>
      </c>
      <c r="AJ16" s="45">
        <f t="shared" si="9"/>
        <v>0.147887323943662</v>
      </c>
      <c r="AL16" s="51"/>
      <c r="AM16" s="63"/>
      <c r="AN16" s="51"/>
      <c r="AO16" s="51"/>
      <c r="AP16" s="51"/>
    </row>
    <row r="17" spans="1:42" ht="30.75" customHeight="1">
      <c r="A17" s="5" t="s">
        <v>48</v>
      </c>
      <c r="B17" s="47">
        <f aca="true" t="shared" si="12" ref="B17:AA17">SUM(B18:B21)</f>
        <v>387</v>
      </c>
      <c r="C17" s="47">
        <f t="shared" si="12"/>
        <v>82.3</v>
      </c>
      <c r="D17" s="47">
        <f t="shared" si="12"/>
        <v>388.6</v>
      </c>
      <c r="E17" s="47">
        <f t="shared" si="12"/>
        <v>81.8</v>
      </c>
      <c r="F17" s="47">
        <f t="shared" si="12"/>
        <v>393.40000000000003</v>
      </c>
      <c r="G17" s="47">
        <f t="shared" si="12"/>
        <v>82.5</v>
      </c>
      <c r="H17" s="47">
        <f t="shared" si="12"/>
        <v>393</v>
      </c>
      <c r="I17" s="47">
        <f t="shared" si="12"/>
        <v>84.10000000000001</v>
      </c>
      <c r="J17" s="47">
        <f t="shared" si="12"/>
        <v>389.9</v>
      </c>
      <c r="K17" s="47">
        <f t="shared" si="12"/>
        <v>84.6</v>
      </c>
      <c r="L17" s="47">
        <f t="shared" si="12"/>
        <v>388.9000000000001</v>
      </c>
      <c r="M17" s="47">
        <f t="shared" si="12"/>
        <v>84.3</v>
      </c>
      <c r="N17" s="47">
        <f t="shared" si="12"/>
        <v>381.1</v>
      </c>
      <c r="O17" s="47">
        <f t="shared" si="12"/>
        <v>88.29999999999998</v>
      </c>
      <c r="P17" s="47">
        <f t="shared" si="12"/>
        <v>379.40000000000003</v>
      </c>
      <c r="Q17" s="47">
        <f t="shared" si="12"/>
        <v>90.7</v>
      </c>
      <c r="R17" s="47">
        <f t="shared" si="12"/>
        <v>381.4</v>
      </c>
      <c r="S17" s="47">
        <f t="shared" si="12"/>
        <v>91.3</v>
      </c>
      <c r="T17" s="47">
        <f t="shared" si="12"/>
        <v>383.8</v>
      </c>
      <c r="U17" s="47">
        <f t="shared" si="12"/>
        <v>92.9</v>
      </c>
      <c r="V17" s="47">
        <f t="shared" si="12"/>
        <v>398.09999999999997</v>
      </c>
      <c r="W17" s="47">
        <f t="shared" si="12"/>
        <v>92.6</v>
      </c>
      <c r="X17" s="47">
        <f t="shared" si="12"/>
        <v>390.99999999999994</v>
      </c>
      <c r="Y17" s="47">
        <f t="shared" si="12"/>
        <v>95.4</v>
      </c>
      <c r="Z17" s="47">
        <f t="shared" si="12"/>
        <v>391.29999999999995</v>
      </c>
      <c r="AA17" s="47">
        <f t="shared" si="12"/>
        <v>96.39999999999999</v>
      </c>
      <c r="AB17" s="30">
        <f t="shared" si="1"/>
        <v>0.0007672634271100875</v>
      </c>
      <c r="AC17" s="30">
        <f t="shared" si="2"/>
        <v>0.010482180293500898</v>
      </c>
      <c r="AD17" s="30">
        <f t="shared" si="3"/>
        <v>0.006171252249935311</v>
      </c>
      <c r="AE17" s="30">
        <f t="shared" si="4"/>
        <v>0.14353499406880177</v>
      </c>
      <c r="AF17" s="30">
        <f t="shared" si="5"/>
        <v>0.011111111111111072</v>
      </c>
      <c r="AG17" s="30">
        <f t="shared" si="6"/>
        <v>0.17132442284325622</v>
      </c>
      <c r="AH17" s="43">
        <f t="shared" si="7"/>
        <v>0.0026726973684210176</v>
      </c>
      <c r="AI17" s="43">
        <f t="shared" si="8"/>
        <v>0.030642434488588055</v>
      </c>
      <c r="AJ17" s="43">
        <f t="shared" si="9"/>
        <v>0.03920733006605559</v>
      </c>
      <c r="AL17" s="51"/>
      <c r="AM17" s="63"/>
      <c r="AN17" s="51"/>
      <c r="AO17" s="51"/>
      <c r="AP17" s="51"/>
    </row>
    <row r="18" spans="1:42" ht="30.75" customHeight="1">
      <c r="A18" s="11" t="s">
        <v>9</v>
      </c>
      <c r="B18" s="32">
        <v>270.59999999999997</v>
      </c>
      <c r="C18" s="32">
        <v>17.2</v>
      </c>
      <c r="D18" s="32">
        <v>272.7</v>
      </c>
      <c r="E18" s="32">
        <v>17</v>
      </c>
      <c r="F18" s="32">
        <v>279.2</v>
      </c>
      <c r="G18" s="32">
        <v>16.7</v>
      </c>
      <c r="H18" s="32">
        <v>279.4</v>
      </c>
      <c r="I18" s="32">
        <v>17.1</v>
      </c>
      <c r="J18" s="32">
        <v>284.59999999999997</v>
      </c>
      <c r="K18" s="32">
        <v>16.8</v>
      </c>
      <c r="L18" s="32">
        <v>278.90000000000003</v>
      </c>
      <c r="M18" s="32">
        <v>16.8</v>
      </c>
      <c r="N18" s="32">
        <v>271.6</v>
      </c>
      <c r="O18" s="32">
        <v>17.9</v>
      </c>
      <c r="P18" s="32">
        <v>271.8</v>
      </c>
      <c r="Q18" s="32">
        <v>18.5</v>
      </c>
      <c r="R18" s="32">
        <v>257</v>
      </c>
      <c r="S18" s="32">
        <v>18.2</v>
      </c>
      <c r="T18" s="32">
        <v>257.5</v>
      </c>
      <c r="U18" s="32">
        <v>19.7</v>
      </c>
      <c r="V18" s="32">
        <v>260.4</v>
      </c>
      <c r="W18" s="32">
        <v>19.4</v>
      </c>
      <c r="X18" s="32">
        <v>256.2</v>
      </c>
      <c r="Y18" s="32">
        <v>19.3</v>
      </c>
      <c r="Z18" s="32">
        <v>229.3</v>
      </c>
      <c r="AA18" s="32">
        <v>19.3</v>
      </c>
      <c r="AB18" s="44">
        <f t="shared" si="1"/>
        <v>-0.10499609679937538</v>
      </c>
      <c r="AC18" s="44">
        <f t="shared" si="2"/>
        <v>0</v>
      </c>
      <c r="AD18" s="44">
        <f t="shared" si="3"/>
        <v>-0.17784152025815714</v>
      </c>
      <c r="AE18" s="44">
        <f t="shared" si="4"/>
        <v>0.14880952380952372</v>
      </c>
      <c r="AF18" s="44">
        <f t="shared" si="5"/>
        <v>-0.15262379896526224</v>
      </c>
      <c r="AG18" s="44">
        <f t="shared" si="6"/>
        <v>0.12209302325581395</v>
      </c>
      <c r="AH18" s="45">
        <f t="shared" si="7"/>
        <v>-0.09764065335753169</v>
      </c>
      <c r="AI18" s="45">
        <f t="shared" si="8"/>
        <v>-0.15928305715251945</v>
      </c>
      <c r="AJ18" s="45">
        <f t="shared" si="9"/>
        <v>-0.13620569840166763</v>
      </c>
      <c r="AL18" s="51"/>
      <c r="AM18" s="63"/>
      <c r="AN18" s="51"/>
      <c r="AO18" s="51"/>
      <c r="AP18" s="51"/>
    </row>
    <row r="19" spans="1:42" ht="30.75" customHeight="1">
      <c r="A19" s="11" t="s">
        <v>10</v>
      </c>
      <c r="B19" s="32">
        <v>10.9</v>
      </c>
      <c r="C19" s="32">
        <v>2.3</v>
      </c>
      <c r="D19" s="32">
        <v>11.2</v>
      </c>
      <c r="E19" s="32">
        <v>2.4</v>
      </c>
      <c r="F19" s="32">
        <v>11.3</v>
      </c>
      <c r="G19" s="32">
        <v>2.5</v>
      </c>
      <c r="H19" s="32">
        <v>11.2</v>
      </c>
      <c r="I19" s="32">
        <v>2.5</v>
      </c>
      <c r="J19" s="32">
        <v>11.5</v>
      </c>
      <c r="K19" s="32">
        <v>2.5</v>
      </c>
      <c r="L19" s="32">
        <v>14.6</v>
      </c>
      <c r="M19" s="32">
        <v>2.5</v>
      </c>
      <c r="N19" s="32">
        <v>13.9</v>
      </c>
      <c r="O19" s="32">
        <v>2.5</v>
      </c>
      <c r="P19" s="32">
        <v>14.5</v>
      </c>
      <c r="Q19" s="32">
        <v>2.5</v>
      </c>
      <c r="R19" s="32">
        <v>14.4</v>
      </c>
      <c r="S19" s="32">
        <v>2.5</v>
      </c>
      <c r="T19" s="32">
        <v>14.4</v>
      </c>
      <c r="U19" s="32">
        <v>2.6</v>
      </c>
      <c r="V19" s="32">
        <v>13.8</v>
      </c>
      <c r="W19" s="32">
        <v>2.6</v>
      </c>
      <c r="X19" s="32">
        <v>14.4</v>
      </c>
      <c r="Y19" s="32">
        <v>2.6</v>
      </c>
      <c r="Z19" s="32">
        <v>13.6</v>
      </c>
      <c r="AA19" s="32">
        <v>2.7</v>
      </c>
      <c r="AB19" s="44">
        <f t="shared" si="1"/>
        <v>-0.05555555555555558</v>
      </c>
      <c r="AC19" s="44">
        <f t="shared" si="2"/>
        <v>0.03846153846153855</v>
      </c>
      <c r="AD19" s="44">
        <f t="shared" si="3"/>
        <v>-0.06849315068493156</v>
      </c>
      <c r="AE19" s="44">
        <f t="shared" si="4"/>
        <v>0.08000000000000007</v>
      </c>
      <c r="AF19" s="44">
        <f t="shared" si="5"/>
        <v>0.24770642201834847</v>
      </c>
      <c r="AG19" s="44">
        <f t="shared" si="6"/>
        <v>0.17391304347826098</v>
      </c>
      <c r="AH19" s="45">
        <f t="shared" si="7"/>
        <v>-0.04117647058823526</v>
      </c>
      <c r="AI19" s="45">
        <f t="shared" si="8"/>
        <v>-0.04678362573099415</v>
      </c>
      <c r="AJ19" s="45">
        <f t="shared" si="9"/>
        <v>0.23484848484848486</v>
      </c>
      <c r="AL19" s="51"/>
      <c r="AM19" s="63"/>
      <c r="AN19" s="51"/>
      <c r="AO19" s="51"/>
      <c r="AP19" s="51"/>
    </row>
    <row r="20" spans="1:42" ht="30.75" customHeight="1">
      <c r="A20" s="11" t="s">
        <v>11</v>
      </c>
      <c r="B20" s="32">
        <v>69.4</v>
      </c>
      <c r="C20" s="32">
        <v>52.8</v>
      </c>
      <c r="D20" s="32">
        <v>68.6</v>
      </c>
      <c r="E20" s="32">
        <v>52.4</v>
      </c>
      <c r="F20" s="32">
        <v>66.80000000000001</v>
      </c>
      <c r="G20" s="32">
        <v>53.2</v>
      </c>
      <c r="H20" s="32">
        <v>66.3</v>
      </c>
      <c r="I20" s="32">
        <v>54.3</v>
      </c>
      <c r="J20" s="32">
        <v>58.999999999999986</v>
      </c>
      <c r="K20" s="32">
        <v>55</v>
      </c>
      <c r="L20" s="32">
        <v>62.90000000000002</v>
      </c>
      <c r="M20" s="32">
        <v>54.9</v>
      </c>
      <c r="N20" s="32">
        <v>62.6</v>
      </c>
      <c r="O20" s="32">
        <v>57.8</v>
      </c>
      <c r="P20" s="32">
        <v>59.5</v>
      </c>
      <c r="Q20" s="32">
        <v>59.5</v>
      </c>
      <c r="R20" s="32">
        <v>75.19999999999999</v>
      </c>
      <c r="S20" s="32">
        <v>60.5</v>
      </c>
      <c r="T20" s="32">
        <v>77.30000000000001</v>
      </c>
      <c r="U20" s="32">
        <v>60.4</v>
      </c>
      <c r="V20" s="32">
        <v>88.69999999999999</v>
      </c>
      <c r="W20" s="32">
        <v>60.3</v>
      </c>
      <c r="X20" s="32">
        <v>86</v>
      </c>
      <c r="Y20" s="32">
        <v>63.2</v>
      </c>
      <c r="Z20" s="32">
        <v>114</v>
      </c>
      <c r="AA20" s="32">
        <v>64.1</v>
      </c>
      <c r="AB20" s="44">
        <f t="shared" si="1"/>
        <v>0.3255813953488371</v>
      </c>
      <c r="AC20" s="44">
        <f t="shared" si="2"/>
        <v>0.014240506329113778</v>
      </c>
      <c r="AD20" s="44">
        <f t="shared" si="3"/>
        <v>0.8124006359300471</v>
      </c>
      <c r="AE20" s="44">
        <f t="shared" si="4"/>
        <v>0.16757741347905264</v>
      </c>
      <c r="AF20" s="44">
        <f t="shared" si="5"/>
        <v>0.6426512968299711</v>
      </c>
      <c r="AG20" s="44">
        <f t="shared" si="6"/>
        <v>0.21401515151515138</v>
      </c>
      <c r="AH20" s="45">
        <f t="shared" si="7"/>
        <v>0.19369973190348522</v>
      </c>
      <c r="AI20" s="45">
        <f t="shared" si="8"/>
        <v>0.5118845500848894</v>
      </c>
      <c r="AJ20" s="45">
        <f t="shared" si="9"/>
        <v>0.45744680851063824</v>
      </c>
      <c r="AL20" s="51"/>
      <c r="AM20" s="63"/>
      <c r="AN20" s="51"/>
      <c r="AO20" s="51"/>
      <c r="AP20" s="51"/>
    </row>
    <row r="21" spans="1:42" ht="30.75" customHeight="1">
      <c r="A21" s="11" t="s">
        <v>12</v>
      </c>
      <c r="B21" s="32">
        <v>36.1</v>
      </c>
      <c r="C21" s="32">
        <v>10</v>
      </c>
      <c r="D21" s="32">
        <v>36.1</v>
      </c>
      <c r="E21" s="32">
        <v>10</v>
      </c>
      <c r="F21" s="32">
        <v>36.1</v>
      </c>
      <c r="G21" s="32">
        <v>10.1</v>
      </c>
      <c r="H21" s="32">
        <v>36.1</v>
      </c>
      <c r="I21" s="32">
        <v>10.2</v>
      </c>
      <c r="J21" s="32">
        <v>34.8</v>
      </c>
      <c r="K21" s="32">
        <v>10.3</v>
      </c>
      <c r="L21" s="32">
        <v>32.5</v>
      </c>
      <c r="M21" s="32">
        <v>10.1</v>
      </c>
      <c r="N21" s="32">
        <v>33</v>
      </c>
      <c r="O21" s="32">
        <v>10.1</v>
      </c>
      <c r="P21" s="32">
        <v>33.6</v>
      </c>
      <c r="Q21" s="32">
        <v>10.2</v>
      </c>
      <c r="R21" s="32">
        <v>34.8</v>
      </c>
      <c r="S21" s="32">
        <v>10.1</v>
      </c>
      <c r="T21" s="32">
        <v>34.6</v>
      </c>
      <c r="U21" s="32">
        <v>10.2</v>
      </c>
      <c r="V21" s="32">
        <v>35.2</v>
      </c>
      <c r="W21" s="32">
        <v>10.3</v>
      </c>
      <c r="X21" s="32">
        <v>34.4</v>
      </c>
      <c r="Y21" s="32">
        <v>10.3</v>
      </c>
      <c r="Z21" s="32">
        <v>34.4</v>
      </c>
      <c r="AA21" s="32">
        <v>10.3</v>
      </c>
      <c r="AB21" s="44">
        <f t="shared" si="1"/>
        <v>0</v>
      </c>
      <c r="AC21" s="44">
        <f t="shared" si="2"/>
        <v>0</v>
      </c>
      <c r="AD21" s="44">
        <f t="shared" si="3"/>
        <v>0.05846153846153834</v>
      </c>
      <c r="AE21" s="44">
        <f t="shared" si="4"/>
        <v>0.01980198019801982</v>
      </c>
      <c r="AF21" s="44">
        <f t="shared" si="5"/>
        <v>-0.04709141274238238</v>
      </c>
      <c r="AG21" s="44">
        <f t="shared" si="6"/>
        <v>0.030000000000000027</v>
      </c>
      <c r="AH21" s="45">
        <f t="shared" si="7"/>
        <v>0</v>
      </c>
      <c r="AI21" s="45">
        <f t="shared" si="8"/>
        <v>0.04929577464788726</v>
      </c>
      <c r="AJ21" s="45">
        <f t="shared" si="9"/>
        <v>-0.030368763557483747</v>
      </c>
      <c r="AL21" s="51"/>
      <c r="AM21" s="63"/>
      <c r="AN21" s="51"/>
      <c r="AO21" s="51"/>
      <c r="AP21" s="51"/>
    </row>
    <row r="22" spans="1:42" ht="30.75" customHeight="1">
      <c r="A22" s="38" t="s">
        <v>13</v>
      </c>
      <c r="B22" s="47">
        <f aca="true" t="shared" si="13" ref="B22:AA22">B23+B28</f>
        <v>1488.2999999999997</v>
      </c>
      <c r="C22" s="47">
        <f t="shared" si="13"/>
        <v>426.80000000000007</v>
      </c>
      <c r="D22" s="47">
        <f t="shared" si="13"/>
        <v>1500.1000000000001</v>
      </c>
      <c r="E22" s="47">
        <f t="shared" si="13"/>
        <v>428.59999999999997</v>
      </c>
      <c r="F22" s="47">
        <f t="shared" si="13"/>
        <v>1513.6</v>
      </c>
      <c r="G22" s="47">
        <f t="shared" si="13"/>
        <v>428.70000000000005</v>
      </c>
      <c r="H22" s="47">
        <f t="shared" si="13"/>
        <v>1542.9999999999998</v>
      </c>
      <c r="I22" s="47">
        <f t="shared" si="13"/>
        <v>424.3</v>
      </c>
      <c r="J22" s="47">
        <f t="shared" si="13"/>
        <v>1540.3</v>
      </c>
      <c r="K22" s="47">
        <f t="shared" si="13"/>
        <v>426.50000000000006</v>
      </c>
      <c r="L22" s="47">
        <f t="shared" si="13"/>
        <v>1573.7000000000003</v>
      </c>
      <c r="M22" s="47">
        <f t="shared" si="13"/>
        <v>422.8</v>
      </c>
      <c r="N22" s="47">
        <f t="shared" si="13"/>
        <v>1561.3999999999999</v>
      </c>
      <c r="O22" s="47">
        <f t="shared" si="13"/>
        <v>420.99999999999994</v>
      </c>
      <c r="P22" s="47">
        <f t="shared" si="13"/>
        <v>1564.9</v>
      </c>
      <c r="Q22" s="47">
        <f t="shared" si="13"/>
        <v>423.3</v>
      </c>
      <c r="R22" s="47">
        <f t="shared" si="13"/>
        <v>1579.1999999999998</v>
      </c>
      <c r="S22" s="47">
        <f t="shared" si="13"/>
        <v>427.00000000000006</v>
      </c>
      <c r="T22" s="47">
        <f t="shared" si="13"/>
        <v>1594.3</v>
      </c>
      <c r="U22" s="47">
        <f t="shared" si="13"/>
        <v>414.09999999999997</v>
      </c>
      <c r="V22" s="47">
        <f t="shared" si="13"/>
        <v>1622.4</v>
      </c>
      <c r="W22" s="47">
        <f t="shared" si="13"/>
        <v>418.09999999999997</v>
      </c>
      <c r="X22" s="47">
        <f t="shared" si="13"/>
        <v>1661.2</v>
      </c>
      <c r="Y22" s="47">
        <f t="shared" si="13"/>
        <v>430.7</v>
      </c>
      <c r="Z22" s="47">
        <f t="shared" si="13"/>
        <v>1701.8999999999999</v>
      </c>
      <c r="AA22" s="47">
        <f t="shared" si="13"/>
        <v>430.99999999999994</v>
      </c>
      <c r="AB22" s="30">
        <f t="shared" si="1"/>
        <v>0.02450036118468568</v>
      </c>
      <c r="AC22" s="30">
        <f t="shared" si="2"/>
        <v>0.0006965405154397697</v>
      </c>
      <c r="AD22" s="30">
        <f t="shared" si="3"/>
        <v>0.08146406557793706</v>
      </c>
      <c r="AE22" s="30">
        <f t="shared" si="4"/>
        <v>0.01939451277199611</v>
      </c>
      <c r="AF22" s="30">
        <f t="shared" si="5"/>
        <v>0.14351945172344305</v>
      </c>
      <c r="AG22" s="30">
        <f t="shared" si="6"/>
        <v>0.009840674789128201</v>
      </c>
      <c r="AH22" s="43">
        <f t="shared" si="7"/>
        <v>0.01959940723743947</v>
      </c>
      <c r="AI22" s="43">
        <f t="shared" si="8"/>
        <v>0.06831955922864985</v>
      </c>
      <c r="AJ22" s="43">
        <f t="shared" si="9"/>
        <v>0.11372774267662256</v>
      </c>
      <c r="AL22" s="51"/>
      <c r="AM22" s="63"/>
      <c r="AN22" s="51"/>
      <c r="AO22" s="51"/>
      <c r="AP22" s="51"/>
    </row>
    <row r="23" spans="1:42" ht="30.75" customHeight="1">
      <c r="A23" s="12" t="s">
        <v>14</v>
      </c>
      <c r="B23" s="32">
        <f aca="true" t="shared" si="14" ref="B23:AA23">SUM(B24:B27)</f>
        <v>1300.3999999999999</v>
      </c>
      <c r="C23" s="32">
        <f t="shared" si="14"/>
        <v>383.70000000000005</v>
      </c>
      <c r="D23" s="32">
        <f t="shared" si="14"/>
        <v>1308.6000000000001</v>
      </c>
      <c r="E23" s="32">
        <f t="shared" si="14"/>
        <v>385.59999999999997</v>
      </c>
      <c r="F23" s="32">
        <f t="shared" si="14"/>
        <v>1313</v>
      </c>
      <c r="G23" s="32">
        <f t="shared" si="14"/>
        <v>386.1</v>
      </c>
      <c r="H23" s="32">
        <f t="shared" si="14"/>
        <v>1344.6999999999998</v>
      </c>
      <c r="I23" s="32">
        <f t="shared" si="14"/>
        <v>383.6</v>
      </c>
      <c r="J23" s="32">
        <f t="shared" si="14"/>
        <v>1349.7</v>
      </c>
      <c r="K23" s="32">
        <f t="shared" si="14"/>
        <v>387.40000000000003</v>
      </c>
      <c r="L23" s="32">
        <f t="shared" si="14"/>
        <v>1377.3000000000002</v>
      </c>
      <c r="M23" s="32">
        <f t="shared" si="14"/>
        <v>388.2</v>
      </c>
      <c r="N23" s="32">
        <f t="shared" si="14"/>
        <v>1370.1</v>
      </c>
      <c r="O23" s="32">
        <f t="shared" si="14"/>
        <v>391.79999999999995</v>
      </c>
      <c r="P23" s="32">
        <f t="shared" si="14"/>
        <v>1373.9</v>
      </c>
      <c r="Q23" s="32">
        <f t="shared" si="14"/>
        <v>396.8</v>
      </c>
      <c r="R23" s="32">
        <f t="shared" si="14"/>
        <v>1385.8999999999999</v>
      </c>
      <c r="S23" s="32">
        <f t="shared" si="14"/>
        <v>405.50000000000006</v>
      </c>
      <c r="T23" s="32">
        <f t="shared" si="14"/>
        <v>1365.5</v>
      </c>
      <c r="U23" s="32">
        <f t="shared" si="14"/>
        <v>396.4</v>
      </c>
      <c r="V23" s="32">
        <f t="shared" si="14"/>
        <v>1394.5</v>
      </c>
      <c r="W23" s="32">
        <f t="shared" si="14"/>
        <v>402.49999999999994</v>
      </c>
      <c r="X23" s="32">
        <f t="shared" si="14"/>
        <v>1427.2</v>
      </c>
      <c r="Y23" s="32">
        <f t="shared" si="14"/>
        <v>416.3</v>
      </c>
      <c r="Z23" s="32">
        <f t="shared" si="14"/>
        <v>1461.1</v>
      </c>
      <c r="AA23" s="32">
        <f t="shared" si="14"/>
        <v>415.49999999999994</v>
      </c>
      <c r="AB23" s="44">
        <f t="shared" si="1"/>
        <v>0.023752802690582886</v>
      </c>
      <c r="AC23" s="44">
        <f t="shared" si="2"/>
        <v>-0.001921691088157762</v>
      </c>
      <c r="AD23" s="44">
        <f t="shared" si="3"/>
        <v>0.060843679663108885</v>
      </c>
      <c r="AE23" s="44">
        <f t="shared" si="4"/>
        <v>0.07032457496135991</v>
      </c>
      <c r="AF23" s="44">
        <f t="shared" si="5"/>
        <v>0.12357736081205783</v>
      </c>
      <c r="AG23" s="44">
        <f t="shared" si="6"/>
        <v>0.08287724784988248</v>
      </c>
      <c r="AH23" s="45">
        <f t="shared" si="7"/>
        <v>0.017954976946026546</v>
      </c>
      <c r="AI23" s="45">
        <f t="shared" si="8"/>
        <v>0.06292834890965704</v>
      </c>
      <c r="AJ23" s="45">
        <f t="shared" si="9"/>
        <v>0.11430437622468981</v>
      </c>
      <c r="AL23" s="51"/>
      <c r="AM23" s="63"/>
      <c r="AN23" s="51"/>
      <c r="AO23" s="51"/>
      <c r="AP23" s="51"/>
    </row>
    <row r="24" spans="1:42" ht="30.75" customHeight="1">
      <c r="A24" s="13" t="s">
        <v>15</v>
      </c>
      <c r="B24" s="32">
        <v>224</v>
      </c>
      <c r="C24" s="32">
        <v>67.5</v>
      </c>
      <c r="D24" s="32">
        <v>220.5</v>
      </c>
      <c r="E24" s="32">
        <v>68.2</v>
      </c>
      <c r="F24" s="32">
        <v>232.4</v>
      </c>
      <c r="G24" s="32">
        <v>64.6</v>
      </c>
      <c r="H24" s="32">
        <v>250.5</v>
      </c>
      <c r="I24" s="32">
        <v>62.7</v>
      </c>
      <c r="J24" s="32">
        <v>242.8</v>
      </c>
      <c r="K24" s="32">
        <v>65.8</v>
      </c>
      <c r="L24" s="32">
        <v>226.5</v>
      </c>
      <c r="M24" s="32">
        <v>61.7</v>
      </c>
      <c r="N24" s="32">
        <v>224.3</v>
      </c>
      <c r="O24" s="32">
        <v>62.6</v>
      </c>
      <c r="P24" s="32">
        <v>229.3</v>
      </c>
      <c r="Q24" s="32">
        <v>62.6</v>
      </c>
      <c r="R24" s="32">
        <v>226.6</v>
      </c>
      <c r="S24" s="32">
        <v>64.8</v>
      </c>
      <c r="T24" s="32">
        <v>222.6</v>
      </c>
      <c r="U24" s="32">
        <v>68.4</v>
      </c>
      <c r="V24" s="32">
        <v>251.3</v>
      </c>
      <c r="W24" s="32">
        <v>70.6</v>
      </c>
      <c r="X24" s="32">
        <v>242.1</v>
      </c>
      <c r="Y24" s="32">
        <v>75.2</v>
      </c>
      <c r="Z24" s="32">
        <v>282.2</v>
      </c>
      <c r="AA24" s="32">
        <v>79.9</v>
      </c>
      <c r="AB24" s="44">
        <f t="shared" si="1"/>
        <v>0.16563403552251144</v>
      </c>
      <c r="AC24" s="44">
        <f t="shared" si="2"/>
        <v>0.0625</v>
      </c>
      <c r="AD24" s="44">
        <f t="shared" si="3"/>
        <v>0.24591611479028685</v>
      </c>
      <c r="AE24" s="44">
        <f t="shared" si="4"/>
        <v>0.29497568881685576</v>
      </c>
      <c r="AF24" s="44">
        <f t="shared" si="5"/>
        <v>0.2598214285714284</v>
      </c>
      <c r="AG24" s="44">
        <f t="shared" si="6"/>
        <v>0.1837037037037037</v>
      </c>
      <c r="AH24" s="45">
        <f t="shared" si="7"/>
        <v>0.14119130160731164</v>
      </c>
      <c r="AI24" s="45">
        <f t="shared" si="8"/>
        <v>0.2564191533657183</v>
      </c>
      <c r="AJ24" s="45">
        <f t="shared" si="9"/>
        <v>0.2421955403087479</v>
      </c>
      <c r="AL24" s="51"/>
      <c r="AM24" s="63"/>
      <c r="AN24" s="51"/>
      <c r="AO24" s="51"/>
      <c r="AP24" s="51"/>
    </row>
    <row r="25" spans="1:42" ht="30.75" customHeight="1">
      <c r="A25" s="13" t="s">
        <v>16</v>
      </c>
      <c r="B25" s="32">
        <v>176.1</v>
      </c>
      <c r="C25" s="32">
        <v>46.6</v>
      </c>
      <c r="D25" s="32">
        <v>184.2</v>
      </c>
      <c r="E25" s="32">
        <v>48.8</v>
      </c>
      <c r="F25" s="32">
        <v>171.5</v>
      </c>
      <c r="G25" s="32">
        <v>48.7</v>
      </c>
      <c r="H25" s="32">
        <v>178.8</v>
      </c>
      <c r="I25" s="32">
        <v>48.1</v>
      </c>
      <c r="J25" s="32">
        <v>180.1</v>
      </c>
      <c r="K25" s="32">
        <v>48.5</v>
      </c>
      <c r="L25" s="32">
        <v>195.6</v>
      </c>
      <c r="M25" s="32">
        <v>52.3</v>
      </c>
      <c r="N25" s="32">
        <v>193</v>
      </c>
      <c r="O25" s="32">
        <v>52.8</v>
      </c>
      <c r="P25" s="32">
        <v>176.2</v>
      </c>
      <c r="Q25" s="32">
        <v>53.9</v>
      </c>
      <c r="R25" s="32">
        <v>183.7</v>
      </c>
      <c r="S25" s="32">
        <v>55.6</v>
      </c>
      <c r="T25" s="32">
        <v>160.8</v>
      </c>
      <c r="U25" s="32">
        <v>44.3</v>
      </c>
      <c r="V25" s="32">
        <v>165.5</v>
      </c>
      <c r="W25" s="32">
        <v>52.1</v>
      </c>
      <c r="X25" s="32">
        <v>159.1</v>
      </c>
      <c r="Y25" s="32">
        <v>53.5</v>
      </c>
      <c r="Z25" s="32">
        <v>170.3</v>
      </c>
      <c r="AA25" s="32">
        <v>50.8</v>
      </c>
      <c r="AB25" s="44">
        <f t="shared" si="1"/>
        <v>0.07039597737272163</v>
      </c>
      <c r="AC25" s="44">
        <f t="shared" si="2"/>
        <v>-0.05046728971962622</v>
      </c>
      <c r="AD25" s="44">
        <f t="shared" si="3"/>
        <v>-0.12934560327198352</v>
      </c>
      <c r="AE25" s="44">
        <f t="shared" si="4"/>
        <v>-0.028680688336520044</v>
      </c>
      <c r="AF25" s="44">
        <f t="shared" si="5"/>
        <v>-0.03293583191368532</v>
      </c>
      <c r="AG25" s="44">
        <f t="shared" si="6"/>
        <v>0.09012875536480669</v>
      </c>
      <c r="AH25" s="45">
        <f t="shared" si="7"/>
        <v>0.0399811853245533</v>
      </c>
      <c r="AI25" s="45">
        <f t="shared" si="8"/>
        <v>-0.10810810810810789</v>
      </c>
      <c r="AJ25" s="45">
        <f t="shared" si="9"/>
        <v>-0.007184553210597078</v>
      </c>
      <c r="AL25" s="51"/>
      <c r="AM25" s="63"/>
      <c r="AN25" s="51"/>
      <c r="AO25" s="51"/>
      <c r="AP25" s="51"/>
    </row>
    <row r="26" spans="1:42" ht="30.75" customHeight="1">
      <c r="A26" s="13" t="s">
        <v>6</v>
      </c>
      <c r="B26" s="32">
        <v>869.5</v>
      </c>
      <c r="C26" s="32">
        <v>261.6</v>
      </c>
      <c r="D26" s="32">
        <v>877.7</v>
      </c>
      <c r="E26" s="32">
        <v>260.7</v>
      </c>
      <c r="F26" s="32">
        <v>881.6</v>
      </c>
      <c r="G26" s="32">
        <v>264.6</v>
      </c>
      <c r="H26" s="32">
        <v>886.8</v>
      </c>
      <c r="I26" s="32">
        <v>266.1</v>
      </c>
      <c r="J26" s="32">
        <v>897.6</v>
      </c>
      <c r="K26" s="32">
        <v>266.1</v>
      </c>
      <c r="L26" s="32">
        <v>924.3</v>
      </c>
      <c r="M26" s="32">
        <v>267</v>
      </c>
      <c r="N26" s="32">
        <v>921.5</v>
      </c>
      <c r="O26" s="32">
        <v>269.4</v>
      </c>
      <c r="P26" s="32">
        <v>934.2</v>
      </c>
      <c r="Q26" s="32">
        <v>272.8</v>
      </c>
      <c r="R26" s="32">
        <v>941</v>
      </c>
      <c r="S26" s="32">
        <v>278.8</v>
      </c>
      <c r="T26" s="32">
        <v>940.5</v>
      </c>
      <c r="U26" s="32">
        <v>277.4</v>
      </c>
      <c r="V26" s="32">
        <v>944.3</v>
      </c>
      <c r="W26" s="32">
        <v>273.9</v>
      </c>
      <c r="X26" s="32">
        <v>983.6</v>
      </c>
      <c r="Y26" s="32">
        <v>281.8</v>
      </c>
      <c r="Z26" s="32">
        <v>977.3</v>
      </c>
      <c r="AA26" s="32">
        <v>279.4</v>
      </c>
      <c r="AB26" s="44">
        <f t="shared" si="1"/>
        <v>-0.0064050427002847465</v>
      </c>
      <c r="AC26" s="44">
        <f t="shared" si="2"/>
        <v>-0.008516678495386953</v>
      </c>
      <c r="AD26" s="44">
        <f t="shared" si="3"/>
        <v>0.05734069025208255</v>
      </c>
      <c r="AE26" s="44">
        <f t="shared" si="4"/>
        <v>0.046441947565543096</v>
      </c>
      <c r="AF26" s="44">
        <f t="shared" si="5"/>
        <v>0.12397929844738353</v>
      </c>
      <c r="AG26" s="44">
        <f t="shared" si="6"/>
        <v>0.06804281345565721</v>
      </c>
      <c r="AH26" s="45">
        <f t="shared" si="7"/>
        <v>-0.006875296348980764</v>
      </c>
      <c r="AI26" s="45">
        <f t="shared" si="8"/>
        <v>0.054898010576680756</v>
      </c>
      <c r="AJ26" s="45">
        <f t="shared" si="9"/>
        <v>0.11104234815666159</v>
      </c>
      <c r="AL26" s="51"/>
      <c r="AM26" s="63"/>
      <c r="AN26" s="51"/>
      <c r="AO26" s="51"/>
      <c r="AP26" s="51"/>
    </row>
    <row r="27" spans="1:42" ht="30.75" customHeight="1">
      <c r="A27" s="13" t="s">
        <v>7</v>
      </c>
      <c r="B27" s="32">
        <v>30.8</v>
      </c>
      <c r="C27" s="32">
        <v>8</v>
      </c>
      <c r="D27" s="32">
        <v>26.2</v>
      </c>
      <c r="E27" s="32">
        <v>7.9</v>
      </c>
      <c r="F27" s="32">
        <v>27.5</v>
      </c>
      <c r="G27" s="32">
        <v>8.2</v>
      </c>
      <c r="H27" s="32">
        <v>28.6</v>
      </c>
      <c r="I27" s="32">
        <v>6.7</v>
      </c>
      <c r="J27" s="32">
        <v>29.2</v>
      </c>
      <c r="K27" s="32">
        <v>7</v>
      </c>
      <c r="L27" s="32">
        <v>30.9</v>
      </c>
      <c r="M27" s="32">
        <v>7.2</v>
      </c>
      <c r="N27" s="32">
        <v>31.3</v>
      </c>
      <c r="O27" s="32">
        <v>7</v>
      </c>
      <c r="P27" s="32">
        <v>34.2</v>
      </c>
      <c r="Q27" s="32">
        <v>7.5</v>
      </c>
      <c r="R27" s="32">
        <v>34.6</v>
      </c>
      <c r="S27" s="32">
        <v>6.3</v>
      </c>
      <c r="T27" s="32">
        <v>41.6</v>
      </c>
      <c r="U27" s="32">
        <v>6.3</v>
      </c>
      <c r="V27" s="32">
        <v>33.4</v>
      </c>
      <c r="W27" s="32">
        <v>5.9</v>
      </c>
      <c r="X27" s="32">
        <v>42.4</v>
      </c>
      <c r="Y27" s="32">
        <v>5.8</v>
      </c>
      <c r="Z27" s="32">
        <v>31.3</v>
      </c>
      <c r="AA27" s="32">
        <v>5.4</v>
      </c>
      <c r="AB27" s="44">
        <f t="shared" si="1"/>
        <v>-0.2617924528301886</v>
      </c>
      <c r="AC27" s="44">
        <f t="shared" si="2"/>
        <v>-0.06896551724137923</v>
      </c>
      <c r="AD27" s="44">
        <f t="shared" si="3"/>
        <v>0.012944983818770295</v>
      </c>
      <c r="AE27" s="44">
        <f t="shared" si="4"/>
        <v>-0.25</v>
      </c>
      <c r="AF27" s="44">
        <f t="shared" si="5"/>
        <v>0.016233766233766156</v>
      </c>
      <c r="AG27" s="44">
        <f t="shared" si="6"/>
        <v>-0.32499999999999996</v>
      </c>
      <c r="AH27" s="45">
        <f t="shared" si="7"/>
        <v>-0.23858921161825708</v>
      </c>
      <c r="AI27" s="45">
        <f t="shared" si="8"/>
        <v>-0.03674540682414695</v>
      </c>
      <c r="AJ27" s="45">
        <f t="shared" si="9"/>
        <v>-0.05412371134020599</v>
      </c>
      <c r="AL27" s="51"/>
      <c r="AM27" s="63"/>
      <c r="AN27" s="51"/>
      <c r="AO27" s="51"/>
      <c r="AP27" s="51"/>
    </row>
    <row r="28" spans="1:42" ht="30.75" customHeight="1">
      <c r="A28" s="12" t="s">
        <v>17</v>
      </c>
      <c r="B28" s="32">
        <v>187.89999999999998</v>
      </c>
      <c r="C28" s="32">
        <v>43.1</v>
      </c>
      <c r="D28" s="32">
        <v>191.5</v>
      </c>
      <c r="E28" s="32">
        <v>43</v>
      </c>
      <c r="F28" s="32">
        <v>200.6</v>
      </c>
      <c r="G28" s="32">
        <v>42.6</v>
      </c>
      <c r="H28" s="32">
        <v>198.3</v>
      </c>
      <c r="I28" s="32">
        <v>40.7</v>
      </c>
      <c r="J28" s="32">
        <v>190.6</v>
      </c>
      <c r="K28" s="32">
        <v>39.1</v>
      </c>
      <c r="L28" s="32">
        <v>196.4</v>
      </c>
      <c r="M28" s="32">
        <v>34.6</v>
      </c>
      <c r="N28" s="32">
        <v>191.3</v>
      </c>
      <c r="O28" s="32">
        <v>29.2</v>
      </c>
      <c r="P28" s="32">
        <v>191</v>
      </c>
      <c r="Q28" s="32">
        <v>26.5</v>
      </c>
      <c r="R28" s="32">
        <v>193.3</v>
      </c>
      <c r="S28" s="32">
        <v>21.5</v>
      </c>
      <c r="T28" s="32">
        <v>228.8</v>
      </c>
      <c r="U28" s="32">
        <v>17.7</v>
      </c>
      <c r="V28" s="32">
        <v>227.9</v>
      </c>
      <c r="W28" s="32">
        <v>15.6</v>
      </c>
      <c r="X28" s="32">
        <v>234</v>
      </c>
      <c r="Y28" s="32">
        <v>14.4</v>
      </c>
      <c r="Z28" s="32">
        <v>240.8</v>
      </c>
      <c r="AA28" s="32">
        <v>15.5</v>
      </c>
      <c r="AB28" s="44">
        <f t="shared" si="1"/>
        <v>0.02905982905982918</v>
      </c>
      <c r="AC28" s="44">
        <f t="shared" si="2"/>
        <v>0.07638888888888884</v>
      </c>
      <c r="AD28" s="44">
        <f t="shared" si="3"/>
        <v>0.22606924643584514</v>
      </c>
      <c r="AE28" s="44">
        <f t="shared" si="4"/>
        <v>-0.5520231213872833</v>
      </c>
      <c r="AF28" s="44">
        <f t="shared" si="5"/>
        <v>0.28153273017562563</v>
      </c>
      <c r="AG28" s="44">
        <f t="shared" si="6"/>
        <v>-0.6403712296983759</v>
      </c>
      <c r="AH28" s="45">
        <f t="shared" si="7"/>
        <v>0.03180354267310781</v>
      </c>
      <c r="AI28" s="45">
        <f t="shared" si="8"/>
        <v>0.10952380952380958</v>
      </c>
      <c r="AJ28" s="45">
        <f t="shared" si="9"/>
        <v>0.1095238095238098</v>
      </c>
      <c r="AL28" s="51"/>
      <c r="AM28" s="63"/>
      <c r="AN28" s="51"/>
      <c r="AO28" s="51"/>
      <c r="AP28" s="51"/>
    </row>
    <row r="29" spans="1:42" s="37" customFormat="1" ht="30.75" customHeight="1">
      <c r="A29" s="14" t="s">
        <v>49</v>
      </c>
      <c r="B29" s="27">
        <v>326.4</v>
      </c>
      <c r="C29" s="27">
        <v>63.50000000000001</v>
      </c>
      <c r="D29" s="27">
        <v>328.8</v>
      </c>
      <c r="E29" s="27">
        <v>64.3</v>
      </c>
      <c r="F29" s="27">
        <v>328.9</v>
      </c>
      <c r="G29" s="27">
        <v>64.8</v>
      </c>
      <c r="H29" s="27">
        <v>330.7</v>
      </c>
      <c r="I29" s="27">
        <v>65.6</v>
      </c>
      <c r="J29" s="27">
        <v>333.1</v>
      </c>
      <c r="K29" s="27">
        <v>66.2</v>
      </c>
      <c r="L29" s="27">
        <v>336.8</v>
      </c>
      <c r="M29" s="27">
        <v>65.7</v>
      </c>
      <c r="N29" s="27">
        <v>338.1</v>
      </c>
      <c r="O29" s="27">
        <v>66.2</v>
      </c>
      <c r="P29" s="27">
        <v>333.4</v>
      </c>
      <c r="Q29" s="27">
        <v>66.9</v>
      </c>
      <c r="R29" s="27">
        <v>331.2</v>
      </c>
      <c r="S29" s="27">
        <v>64.3</v>
      </c>
      <c r="T29" s="27">
        <v>331.1</v>
      </c>
      <c r="U29" s="27">
        <v>64.8</v>
      </c>
      <c r="V29" s="27">
        <v>333.2</v>
      </c>
      <c r="W29" s="27">
        <v>65.5</v>
      </c>
      <c r="X29" s="27">
        <v>333.2</v>
      </c>
      <c r="Y29" s="27">
        <v>66.1</v>
      </c>
      <c r="Z29" s="27">
        <v>340</v>
      </c>
      <c r="AA29" s="27">
        <v>66.9</v>
      </c>
      <c r="AB29" s="28">
        <f t="shared" si="1"/>
        <v>0.020408163265306145</v>
      </c>
      <c r="AC29" s="28">
        <f t="shared" si="2"/>
        <v>0.01210287443267788</v>
      </c>
      <c r="AD29" s="28">
        <f t="shared" si="3"/>
        <v>0.009501187648456089</v>
      </c>
      <c r="AE29" s="28">
        <f t="shared" si="4"/>
        <v>0.0182648401826484</v>
      </c>
      <c r="AF29" s="28">
        <f t="shared" si="5"/>
        <v>0.04166666666666674</v>
      </c>
      <c r="AG29" s="28">
        <f t="shared" si="6"/>
        <v>0.053543307086614256</v>
      </c>
      <c r="AH29" s="42">
        <f t="shared" si="7"/>
        <v>0.019033308289506667</v>
      </c>
      <c r="AI29" s="42">
        <f t="shared" si="8"/>
        <v>0.010931677018633401</v>
      </c>
      <c r="AJ29" s="42">
        <f t="shared" si="9"/>
        <v>0.04360092331367027</v>
      </c>
      <c r="AL29" s="51"/>
      <c r="AM29" s="64"/>
      <c r="AN29" s="51"/>
      <c r="AO29" s="51"/>
      <c r="AP29" s="51"/>
    </row>
    <row r="30" spans="1:42" ht="30.75" customHeight="1">
      <c r="A30" s="14" t="s">
        <v>18</v>
      </c>
      <c r="B30" s="27">
        <v>104.39999999999999</v>
      </c>
      <c r="C30" s="27">
        <v>19.200000000000003</v>
      </c>
      <c r="D30" s="27">
        <v>103.7</v>
      </c>
      <c r="E30" s="27">
        <v>19.3</v>
      </c>
      <c r="F30" s="27">
        <v>103.6</v>
      </c>
      <c r="G30" s="27">
        <v>17.3</v>
      </c>
      <c r="H30" s="27">
        <v>103.4</v>
      </c>
      <c r="I30" s="27">
        <v>17.5</v>
      </c>
      <c r="J30" s="27">
        <v>103.3</v>
      </c>
      <c r="K30" s="27">
        <v>17.6</v>
      </c>
      <c r="L30" s="27">
        <v>104.1</v>
      </c>
      <c r="M30" s="27">
        <v>17.4</v>
      </c>
      <c r="N30" s="27">
        <v>104.9</v>
      </c>
      <c r="O30" s="27">
        <v>17.7</v>
      </c>
      <c r="P30" s="27">
        <v>104.5</v>
      </c>
      <c r="Q30" s="27">
        <v>17.8</v>
      </c>
      <c r="R30" s="27">
        <v>104.1</v>
      </c>
      <c r="S30" s="27">
        <v>17.6</v>
      </c>
      <c r="T30" s="27">
        <v>103.6</v>
      </c>
      <c r="U30" s="27">
        <v>17.8</v>
      </c>
      <c r="V30" s="27">
        <v>104.4</v>
      </c>
      <c r="W30" s="27">
        <v>17.9</v>
      </c>
      <c r="X30" s="27">
        <v>102.8</v>
      </c>
      <c r="Y30" s="27">
        <v>18.2</v>
      </c>
      <c r="Z30" s="27">
        <v>103.4</v>
      </c>
      <c r="AA30" s="27">
        <v>18.2</v>
      </c>
      <c r="AB30" s="28">
        <f t="shared" si="1"/>
        <v>0.005836575875486361</v>
      </c>
      <c r="AC30" s="28">
        <f t="shared" si="2"/>
        <v>0</v>
      </c>
      <c r="AD30" s="28">
        <f t="shared" si="3"/>
        <v>-0.006724303554274669</v>
      </c>
      <c r="AE30" s="28">
        <f t="shared" si="4"/>
        <v>0.04597701149425282</v>
      </c>
      <c r="AF30" s="28">
        <f t="shared" si="5"/>
        <v>-0.00957854406130254</v>
      </c>
      <c r="AG30" s="28">
        <f t="shared" si="6"/>
        <v>-0.05208333333333348</v>
      </c>
      <c r="AH30" s="42">
        <f t="shared" si="7"/>
        <v>0.0049586776859504855</v>
      </c>
      <c r="AI30" s="42">
        <f t="shared" si="8"/>
        <v>0.0008230452674897748</v>
      </c>
      <c r="AJ30" s="42">
        <f t="shared" si="9"/>
        <v>-0.016181229773462702</v>
      </c>
      <c r="AL30" s="51"/>
      <c r="AM30" s="63"/>
      <c r="AN30" s="51"/>
      <c r="AO30" s="51"/>
      <c r="AP30" s="51"/>
    </row>
    <row r="31" spans="1:42" ht="30.75" customHeight="1">
      <c r="A31" s="15" t="s">
        <v>19</v>
      </c>
      <c r="B31" s="27">
        <v>30.4</v>
      </c>
      <c r="C31" s="27">
        <v>5.5</v>
      </c>
      <c r="D31" s="27">
        <v>30.3</v>
      </c>
      <c r="E31" s="27">
        <v>5.5</v>
      </c>
      <c r="F31" s="27">
        <v>29.7</v>
      </c>
      <c r="G31" s="27">
        <v>5.4</v>
      </c>
      <c r="H31" s="27">
        <v>30.1</v>
      </c>
      <c r="I31" s="27">
        <v>5.3</v>
      </c>
      <c r="J31" s="27">
        <v>29.7</v>
      </c>
      <c r="K31" s="27">
        <v>5.4</v>
      </c>
      <c r="L31" s="27">
        <v>29.5</v>
      </c>
      <c r="M31" s="27">
        <v>5.3</v>
      </c>
      <c r="N31" s="27">
        <v>30.1</v>
      </c>
      <c r="O31" s="27">
        <v>5.3</v>
      </c>
      <c r="P31" s="27">
        <v>30.1</v>
      </c>
      <c r="Q31" s="27">
        <v>5.2</v>
      </c>
      <c r="R31" s="27">
        <v>30.3</v>
      </c>
      <c r="S31" s="27">
        <v>5.2</v>
      </c>
      <c r="T31" s="27">
        <v>30.4</v>
      </c>
      <c r="U31" s="27">
        <v>5.2</v>
      </c>
      <c r="V31" s="27">
        <v>30.4</v>
      </c>
      <c r="W31" s="27">
        <v>5.3</v>
      </c>
      <c r="X31" s="27">
        <v>31.2</v>
      </c>
      <c r="Y31" s="27">
        <v>5.2</v>
      </c>
      <c r="Z31" s="27">
        <v>31.1</v>
      </c>
      <c r="AA31" s="27">
        <v>5.2</v>
      </c>
      <c r="AB31" s="28">
        <f t="shared" si="1"/>
        <v>-0.0032051282051280827</v>
      </c>
      <c r="AC31" s="28">
        <f t="shared" si="2"/>
        <v>0</v>
      </c>
      <c r="AD31" s="28">
        <f t="shared" si="3"/>
        <v>0.05423728813559325</v>
      </c>
      <c r="AE31" s="28">
        <f t="shared" si="4"/>
        <v>-0.01886792452830177</v>
      </c>
      <c r="AF31" s="28">
        <f t="shared" si="5"/>
        <v>0.023026315789473673</v>
      </c>
      <c r="AG31" s="28">
        <f t="shared" si="6"/>
        <v>-0.054545454545454564</v>
      </c>
      <c r="AH31" s="42">
        <f t="shared" si="7"/>
        <v>-0.0027472527472526265</v>
      </c>
      <c r="AI31" s="42">
        <f t="shared" si="8"/>
        <v>0.04310344827586232</v>
      </c>
      <c r="AJ31" s="42">
        <f t="shared" si="9"/>
        <v>0.011142061281337101</v>
      </c>
      <c r="AL31" s="51"/>
      <c r="AM31" s="63"/>
      <c r="AN31" s="51"/>
      <c r="AO31" s="51"/>
      <c r="AP31" s="51"/>
    </row>
    <row r="32" spans="1:42" ht="30.75" customHeight="1">
      <c r="A32" s="16" t="s">
        <v>50</v>
      </c>
      <c r="B32" s="48">
        <v>0.77</v>
      </c>
      <c r="C32" s="48">
        <v>0.798</v>
      </c>
      <c r="D32" s="48">
        <v>0.769</v>
      </c>
      <c r="E32" s="48">
        <v>0.802</v>
      </c>
      <c r="F32" s="48">
        <v>0.772</v>
      </c>
      <c r="G32" s="48">
        <v>0.806</v>
      </c>
      <c r="H32" s="48">
        <v>0.764</v>
      </c>
      <c r="I32" s="48">
        <v>0.79</v>
      </c>
      <c r="J32" s="48">
        <v>0.775</v>
      </c>
      <c r="K32" s="48">
        <v>0.796</v>
      </c>
      <c r="L32" s="48">
        <v>0.764</v>
      </c>
      <c r="M32" s="48">
        <v>0.812</v>
      </c>
      <c r="N32" s="48">
        <v>0.771</v>
      </c>
      <c r="O32" s="48">
        <v>0.816</v>
      </c>
      <c r="P32" s="48">
        <v>0.783</v>
      </c>
      <c r="Q32" s="48">
        <v>0.81</v>
      </c>
      <c r="R32" s="48">
        <v>0.789</v>
      </c>
      <c r="S32" s="48">
        <v>0.815</v>
      </c>
      <c r="T32" s="48">
        <v>0.782</v>
      </c>
      <c r="U32" s="48">
        <v>0.834</v>
      </c>
      <c r="V32" s="48">
        <v>0.796</v>
      </c>
      <c r="W32" s="48">
        <v>0.832</v>
      </c>
      <c r="X32" s="48">
        <v>0.785</v>
      </c>
      <c r="Y32" s="48">
        <v>0.817</v>
      </c>
      <c r="Z32" s="48">
        <v>0.752</v>
      </c>
      <c r="AA32" s="48">
        <v>0.815</v>
      </c>
      <c r="AB32" s="30">
        <f t="shared" si="1"/>
        <v>-0.042038216560509545</v>
      </c>
      <c r="AC32" s="30">
        <f t="shared" si="2"/>
        <v>-0.002447980416156681</v>
      </c>
      <c r="AD32" s="30">
        <f t="shared" si="3"/>
        <v>-0.015706806282722474</v>
      </c>
      <c r="AE32" s="30">
        <f t="shared" si="4"/>
        <v>0.003694581280788034</v>
      </c>
      <c r="AF32" s="30">
        <f t="shared" si="5"/>
        <v>-0.023376623376623384</v>
      </c>
      <c r="AG32" s="30">
        <f t="shared" si="6"/>
        <v>0.02130325814536338</v>
      </c>
      <c r="AH32" s="43">
        <v>-0.034134007585335024</v>
      </c>
      <c r="AI32" s="43">
        <v>-0.011642949547218673</v>
      </c>
      <c r="AJ32" s="43">
        <v>-0.015463917525773252</v>
      </c>
      <c r="AL32" s="51"/>
      <c r="AM32" s="63"/>
      <c r="AN32" s="51"/>
      <c r="AO32" s="51"/>
      <c r="AP32" s="51"/>
    </row>
    <row r="33" spans="1:42" ht="30.75" customHeight="1">
      <c r="A33" s="17" t="s">
        <v>51</v>
      </c>
      <c r="B33" s="33">
        <v>0.173</v>
      </c>
      <c r="C33" s="33">
        <v>0.192</v>
      </c>
      <c r="D33" s="33">
        <v>0.179</v>
      </c>
      <c r="E33" s="33">
        <v>0.189</v>
      </c>
      <c r="F33" s="33">
        <v>0.18</v>
      </c>
      <c r="G33" s="33">
        <v>0.193</v>
      </c>
      <c r="H33" s="33">
        <v>0.182</v>
      </c>
      <c r="I33" s="33">
        <v>0.203</v>
      </c>
      <c r="J33" s="33">
        <v>0.188</v>
      </c>
      <c r="K33" s="33">
        <v>0.197</v>
      </c>
      <c r="L33" s="33">
        <v>0.197</v>
      </c>
      <c r="M33" s="33">
        <v>0.187</v>
      </c>
      <c r="N33" s="33">
        <v>0.2</v>
      </c>
      <c r="O33" s="33">
        <v>0.176</v>
      </c>
      <c r="P33" s="33">
        <v>0.204</v>
      </c>
      <c r="Q33" s="33">
        <v>0.17</v>
      </c>
      <c r="R33" s="33">
        <v>0.194</v>
      </c>
      <c r="S33" s="33">
        <v>0.172</v>
      </c>
      <c r="T33" s="33">
        <v>0.198</v>
      </c>
      <c r="U33" s="33">
        <v>0.139</v>
      </c>
      <c r="V33" s="33">
        <v>0.192</v>
      </c>
      <c r="W33" s="33">
        <v>0.155</v>
      </c>
      <c r="X33" s="33">
        <v>0.182</v>
      </c>
      <c r="Y33" s="33">
        <v>0.16</v>
      </c>
      <c r="Z33" s="33">
        <v>0.181</v>
      </c>
      <c r="AA33" s="33">
        <v>0.147</v>
      </c>
      <c r="AB33" s="28">
        <f t="shared" si="1"/>
        <v>-0.005494505494505475</v>
      </c>
      <c r="AC33" s="28">
        <f t="shared" si="2"/>
        <v>-0.08125000000000004</v>
      </c>
      <c r="AD33" s="28">
        <f t="shared" si="3"/>
        <v>-0.08121827411167515</v>
      </c>
      <c r="AE33" s="28">
        <f t="shared" si="4"/>
        <v>-0.2139037433155081</v>
      </c>
      <c r="AF33" s="28">
        <f t="shared" si="5"/>
        <v>0.046242774566473965</v>
      </c>
      <c r="AG33" s="28">
        <f t="shared" si="6"/>
        <v>-0.2343750000000001</v>
      </c>
      <c r="AH33" s="42">
        <v>-0.01666666666666672</v>
      </c>
      <c r="AI33" s="42">
        <v>-0.09693877551020413</v>
      </c>
      <c r="AJ33" s="42">
        <v>-0.01666666666666672</v>
      </c>
      <c r="AL33" s="51"/>
      <c r="AM33" s="63"/>
      <c r="AN33" s="51"/>
      <c r="AO33" s="51"/>
      <c r="AP33" s="51"/>
    </row>
    <row r="34" spans="1:36" ht="30.75" customHeight="1">
      <c r="A34" s="61" t="s">
        <v>52</v>
      </c>
      <c r="B34" s="52"/>
      <c r="C34" s="56"/>
      <c r="D34" s="56"/>
      <c r="E34" s="58"/>
      <c r="F34" s="50">
        <v>0.174</v>
      </c>
      <c r="G34" s="50">
        <v>0.187</v>
      </c>
      <c r="H34" s="52"/>
      <c r="I34" s="56"/>
      <c r="J34" s="56"/>
      <c r="K34" s="58"/>
      <c r="L34" s="50">
        <v>0.17</v>
      </c>
      <c r="M34" s="50">
        <v>0.181</v>
      </c>
      <c r="N34" s="52"/>
      <c r="O34" s="56"/>
      <c r="P34" s="56"/>
      <c r="Q34" s="58"/>
      <c r="R34" s="50">
        <v>0.17</v>
      </c>
      <c r="S34" s="50">
        <v>0.18</v>
      </c>
      <c r="T34" s="52"/>
      <c r="U34" s="56"/>
      <c r="V34" s="56"/>
      <c r="W34" s="58"/>
      <c r="X34" s="50">
        <v>0.166</v>
      </c>
      <c r="Y34" s="50">
        <v>0.182</v>
      </c>
      <c r="Z34" s="55"/>
      <c r="AA34" s="55"/>
      <c r="AB34" s="35"/>
      <c r="AC34" s="35"/>
      <c r="AD34" s="35"/>
      <c r="AE34" s="35"/>
      <c r="AF34" s="35"/>
      <c r="AG34" s="35"/>
      <c r="AH34" s="36"/>
      <c r="AI34" s="36"/>
      <c r="AJ34" s="36"/>
    </row>
    <row r="35" spans="1:36" ht="30.75" customHeight="1">
      <c r="A35" s="40" t="s">
        <v>31</v>
      </c>
      <c r="B35" s="53"/>
      <c r="C35" s="55"/>
      <c r="D35" s="55"/>
      <c r="E35" s="59"/>
      <c r="F35" s="50">
        <v>0.163</v>
      </c>
      <c r="G35" s="50">
        <v>0.176</v>
      </c>
      <c r="H35" s="53"/>
      <c r="I35" s="55"/>
      <c r="J35" s="55"/>
      <c r="K35" s="59"/>
      <c r="L35" s="50">
        <v>0.159</v>
      </c>
      <c r="M35" s="50">
        <v>0.17</v>
      </c>
      <c r="N35" s="53"/>
      <c r="O35" s="55"/>
      <c r="P35" s="55"/>
      <c r="Q35" s="59"/>
      <c r="R35" s="50">
        <v>0.158</v>
      </c>
      <c r="S35" s="50">
        <v>0.169</v>
      </c>
      <c r="T35" s="53"/>
      <c r="U35" s="55"/>
      <c r="V35" s="55"/>
      <c r="W35" s="59"/>
      <c r="X35" s="50">
        <v>0.155</v>
      </c>
      <c r="Y35" s="50">
        <v>0.17</v>
      </c>
      <c r="Z35" s="55"/>
      <c r="AA35" s="55"/>
      <c r="AB35" s="35"/>
      <c r="AC35" s="35"/>
      <c r="AD35" s="35"/>
      <c r="AE35" s="35"/>
      <c r="AF35" s="35"/>
      <c r="AG35" s="35"/>
      <c r="AH35" s="36"/>
      <c r="AI35" s="36"/>
      <c r="AJ35" s="36"/>
    </row>
    <row r="36" spans="1:36" ht="30.75" customHeight="1">
      <c r="A36" s="40" t="s">
        <v>32</v>
      </c>
      <c r="B36" s="54"/>
      <c r="C36" s="57"/>
      <c r="D36" s="57"/>
      <c r="E36" s="60"/>
      <c r="F36" s="50">
        <v>0.148</v>
      </c>
      <c r="G36" s="50">
        <v>0.142</v>
      </c>
      <c r="H36" s="54"/>
      <c r="I36" s="57"/>
      <c r="J36" s="57"/>
      <c r="K36" s="60"/>
      <c r="L36" s="50">
        <v>0.144</v>
      </c>
      <c r="M36" s="50">
        <v>0.136</v>
      </c>
      <c r="N36" s="54"/>
      <c r="O36" s="57"/>
      <c r="P36" s="57"/>
      <c r="Q36" s="60"/>
      <c r="R36" s="50">
        <v>0.144</v>
      </c>
      <c r="S36" s="50">
        <v>0.136</v>
      </c>
      <c r="T36" s="54"/>
      <c r="U36" s="57"/>
      <c r="V36" s="57"/>
      <c r="W36" s="60"/>
      <c r="X36" s="50">
        <v>0.141</v>
      </c>
      <c r="Y36" s="50">
        <v>0.138</v>
      </c>
      <c r="Z36" s="55"/>
      <c r="AA36" s="55"/>
      <c r="AB36" s="35"/>
      <c r="AC36" s="35"/>
      <c r="AD36" s="35"/>
      <c r="AE36" s="35"/>
      <c r="AF36" s="35"/>
      <c r="AG36" s="35"/>
      <c r="AH36" s="36"/>
      <c r="AI36" s="36"/>
      <c r="AJ36" s="36"/>
    </row>
    <row r="37" spans="1:36" ht="15">
      <c r="A37" s="1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19"/>
      <c r="AC37" s="19"/>
      <c r="AD37" s="19"/>
      <c r="AE37" s="19"/>
      <c r="AF37" s="19"/>
      <c r="AG37" s="19"/>
      <c r="AH37" s="21"/>
      <c r="AI37" s="21"/>
      <c r="AJ37" s="21"/>
    </row>
    <row r="38" spans="1:37" ht="15">
      <c r="A38" s="22" t="s">
        <v>60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19"/>
      <c r="AC38" s="19"/>
      <c r="AD38" s="19"/>
      <c r="AE38" s="19"/>
      <c r="AF38" s="19"/>
      <c r="AG38" s="19"/>
      <c r="AH38" s="20"/>
      <c r="AI38" s="20"/>
      <c r="AJ38" s="20"/>
      <c r="AK38" s="37"/>
    </row>
    <row r="39" spans="1:36" ht="15">
      <c r="A39" s="22" t="s">
        <v>38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  <c r="AI39" s="24"/>
      <c r="AJ39" s="24"/>
    </row>
    <row r="40" spans="1:36" ht="15.75">
      <c r="A40" s="34" t="s">
        <v>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ht="15.75">
      <c r="A41" s="34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ht="15.75">
      <c r="A42" s="34" t="s">
        <v>53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ht="15.75">
      <c r="A43" s="34" t="s">
        <v>54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5.75">
      <c r="A44" s="34" t="s">
        <v>55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5"/>
      <c r="AI44" s="25"/>
      <c r="AJ44" s="25"/>
    </row>
    <row r="45" spans="1:36" ht="15.75">
      <c r="A45" s="34" t="s">
        <v>56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ht="15.75">
      <c r="A46" s="34" t="s">
        <v>39</v>
      </c>
      <c r="AH46" s="26"/>
      <c r="AI46" s="26"/>
      <c r="AJ46" s="26"/>
    </row>
    <row r="47" ht="15.75">
      <c r="A47" s="39" t="s">
        <v>57</v>
      </c>
    </row>
  </sheetData>
  <sheetProtection/>
  <mergeCells count="21">
    <mergeCell ref="B3:M3"/>
    <mergeCell ref="L4:M4"/>
    <mergeCell ref="R4:S4"/>
    <mergeCell ref="N3:AJ3"/>
    <mergeCell ref="N4:O4"/>
    <mergeCell ref="A1:AJ1"/>
    <mergeCell ref="A2:AJ2"/>
    <mergeCell ref="B4:C4"/>
    <mergeCell ref="D4:E4"/>
    <mergeCell ref="Z4:AA4"/>
    <mergeCell ref="AD4:AE4"/>
    <mergeCell ref="X4:Y4"/>
    <mergeCell ref="H4:I4"/>
    <mergeCell ref="J4:K4"/>
    <mergeCell ref="V4:W4"/>
    <mergeCell ref="F4:G4"/>
    <mergeCell ref="AH5:AJ5"/>
    <mergeCell ref="AB4:AC4"/>
    <mergeCell ref="AF4:AG4"/>
    <mergeCell ref="P4:Q4"/>
    <mergeCell ref="T4:U4"/>
  </mergeCells>
  <printOptions/>
  <pageMargins left="0.2" right="0.2" top="0.25" bottom="0.25" header="0.3" footer="0.3"/>
  <pageSetup fitToWidth="0" fitToHeight="1" horizontalDpi="600" verticalDpi="600" orientation="landscape" paperSize="8" scale="65" r:id="rId1"/>
  <headerFooter>
    <oddHeader>&amp;L&amp;"Calibri"&amp;10&amp;K317100CBUAE Classification: Public&amp;1#</oddHeader>
  </headerFooter>
  <ignoredErrors>
    <ignoredError sqref="B23:W23 X23:AA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sofia.khalid@cbuae.gov.ae</dc:creator>
  <cp:keywords/>
  <dc:description/>
  <cp:lastModifiedBy>Sujil M.Antony</cp:lastModifiedBy>
  <cp:lastPrinted>2021-08-29T05:03:02Z</cp:lastPrinted>
  <dcterms:created xsi:type="dcterms:W3CDTF">2016-06-22T11:02:49Z</dcterms:created>
  <dcterms:modified xsi:type="dcterms:W3CDTF">2022-08-23T09:19:07Z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2022-08-23T09:18:55Z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d31e627d-6ac3-4e47-b304-d68c746a5096</vt:lpwstr>
  </property>
  <property fmtid="{D5CDD505-2E9C-101B-9397-08002B2CF9AE}" pid="8" name="MSIP_Label_2f29d493-52b1-4291-ba67-8ef6d501cf33_ContentBits">
    <vt:lpwstr>1</vt:lpwstr>
  </property>
</Properties>
</file>